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255" windowWidth="13755" windowHeight="8835" tabRatio="847" activeTab="1"/>
  </bookViews>
  <sheets>
    <sheet name="1.Bev" sheetId="147" r:id="rId1"/>
    <sheet name="2.Kiad" sheetId="145" r:id="rId2"/>
    <sheet name="3.beruh." sheetId="154" r:id="rId3"/>
    <sheet name="4.Mérleg" sheetId="146" r:id="rId4"/>
    <sheet name="5.pm" sheetId="148" r:id="rId5"/>
    <sheet name="6.pe.vált." sheetId="149" r:id="rId6"/>
    <sheet name="7.A. vagyonmérleg" sheetId="153" r:id="rId7"/>
    <sheet name="7.B. vagyonmérleg." sheetId="151" r:id="rId8"/>
  </sheets>
  <definedNames>
    <definedName name="_4._sz._sor_részletezése" localSheetId="2">#REF!</definedName>
    <definedName name="_4._sz._sor_részletezése" localSheetId="4">#REF!</definedName>
    <definedName name="_4._sz._sor_részletezése" localSheetId="6">#REF!</definedName>
    <definedName name="_4._sz._sor_részletezése" localSheetId="7">#REF!</definedName>
    <definedName name="_4._sz._sor_részletezése">#REF!</definedName>
    <definedName name="_xlnm.Print_Titles" localSheetId="0">'1.Bev'!$4:$6</definedName>
    <definedName name="_xlnm.Print_Titles" localSheetId="1">'2.Kiad'!$4:$6</definedName>
    <definedName name="_xlnm.Print_Titles" localSheetId="2">'3.beruh.'!$7:$8</definedName>
    <definedName name="_xlnm.Print_Titles" localSheetId="6">'7.A. vagyonmérleg'!$6:$7</definedName>
    <definedName name="_xlnm.Print_Area" localSheetId="0">'1.Bev'!$A$1:$J$26</definedName>
    <definedName name="_xlnm.Print_Area" localSheetId="1">'2.Kiad'!$A$1:$J$21</definedName>
    <definedName name="_xlnm.Print_Area" localSheetId="2">'3.beruh.'!$A$1:$J$11</definedName>
    <definedName name="_xlnm.Print_Area" localSheetId="3">'4.Mérleg'!$A$1:$J$34</definedName>
    <definedName name="_xlnm.Print_Area" localSheetId="5">'6.pe.vált.'!$A$1:$C$18</definedName>
    <definedName name="_xlnm.Print_Area" localSheetId="6">'7.A. vagyonmérleg'!$A$1:$E$73</definedName>
    <definedName name="_xlnm.Print_Area" localSheetId="7">'7.B. vagyonmérleg.'!$A$1:$C$99</definedName>
  </definedNames>
  <calcPr calcId="145621"/>
</workbook>
</file>

<file path=xl/calcChain.xml><?xml version="1.0" encoding="utf-8"?>
<calcChain xmlns="http://schemas.openxmlformats.org/spreadsheetml/2006/main">
  <c r="C19" i="151" l="1"/>
  <c r="D63" i="153"/>
  <c r="L11" i="154"/>
  <c r="K11" i="154"/>
  <c r="J11" i="154"/>
  <c r="I11" i="154"/>
  <c r="H11" i="154"/>
  <c r="G11" i="154"/>
  <c r="F11" i="154"/>
  <c r="E11" i="154"/>
  <c r="G18" i="145" l="1"/>
  <c r="G13" i="145"/>
  <c r="G7" i="145"/>
  <c r="G17" i="145" s="1"/>
  <c r="G21" i="145" s="1"/>
  <c r="F18" i="145"/>
  <c r="F13" i="145"/>
  <c r="F7" i="145"/>
  <c r="F17" i="145" s="1"/>
  <c r="F21" i="145" s="1"/>
  <c r="E18" i="145"/>
  <c r="E13" i="145"/>
  <c r="E7" i="145"/>
  <c r="E17" i="145" s="1"/>
  <c r="E21" i="145" s="1"/>
  <c r="G21" i="147" l="1"/>
  <c r="G16" i="147"/>
  <c r="G7" i="147"/>
  <c r="G20" i="147" s="1"/>
  <c r="G26" i="147" s="1"/>
  <c r="F21" i="147"/>
  <c r="F16" i="147"/>
  <c r="F7" i="147"/>
  <c r="F20" i="147" s="1"/>
  <c r="F26" i="147" s="1"/>
  <c r="E21" i="147"/>
  <c r="E16" i="147"/>
  <c r="E7" i="147"/>
  <c r="E20" i="147" s="1"/>
  <c r="E26" i="147" s="1"/>
  <c r="J73" i="153" l="1"/>
  <c r="I73" i="153"/>
  <c r="H73" i="153"/>
  <c r="G73" i="153"/>
  <c r="F73" i="153"/>
  <c r="D70" i="153"/>
  <c r="C70" i="153"/>
  <c r="E70" i="153" s="1"/>
  <c r="J69" i="153"/>
  <c r="J68" i="153"/>
  <c r="I68" i="153"/>
  <c r="H68" i="153"/>
  <c r="G68" i="153"/>
  <c r="F68" i="153"/>
  <c r="J67" i="153"/>
  <c r="J70" i="153" s="1"/>
  <c r="I67" i="153"/>
  <c r="I70" i="153" s="1"/>
  <c r="H67" i="153"/>
  <c r="H70" i="153" s="1"/>
  <c r="G67" i="153"/>
  <c r="G70" i="153" s="1"/>
  <c r="F67" i="153"/>
  <c r="F70" i="153" s="1"/>
  <c r="I66" i="153"/>
  <c r="H66" i="153"/>
  <c r="G66" i="153"/>
  <c r="F66" i="153"/>
  <c r="D66" i="153"/>
  <c r="C66" i="153"/>
  <c r="E65" i="153"/>
  <c r="E63" i="153"/>
  <c r="J62" i="153"/>
  <c r="E62" i="153"/>
  <c r="J61" i="153"/>
  <c r="J60" i="153"/>
  <c r="J66" i="153" s="1"/>
  <c r="E60" i="153"/>
  <c r="J57" i="153"/>
  <c r="J74" i="153" s="1"/>
  <c r="I57" i="153"/>
  <c r="I74" i="153" s="1"/>
  <c r="H57" i="153"/>
  <c r="H74" i="153" s="1"/>
  <c r="G57" i="153"/>
  <c r="G74" i="153" s="1"/>
  <c r="F57" i="153"/>
  <c r="F74" i="153" s="1"/>
  <c r="D55" i="153"/>
  <c r="C55" i="153"/>
  <c r="E55" i="153" s="1"/>
  <c r="D51" i="153"/>
  <c r="C51" i="153"/>
  <c r="E51" i="153" s="1"/>
  <c r="J48" i="153"/>
  <c r="J47" i="153"/>
  <c r="I47" i="153"/>
  <c r="H47" i="153"/>
  <c r="G47" i="153"/>
  <c r="F47" i="153"/>
  <c r="D47" i="153"/>
  <c r="C47" i="153"/>
  <c r="J46" i="153"/>
  <c r="E45" i="153"/>
  <c r="D42" i="153"/>
  <c r="C42" i="153"/>
  <c r="E42" i="153" s="1"/>
  <c r="J41" i="153"/>
  <c r="J40" i="153"/>
  <c r="J38" i="153"/>
  <c r="J37" i="153"/>
  <c r="J36" i="153"/>
  <c r="J35" i="153"/>
  <c r="I35" i="153"/>
  <c r="H35" i="153"/>
  <c r="G35" i="153"/>
  <c r="F35" i="153"/>
  <c r="D35" i="153"/>
  <c r="C35" i="153"/>
  <c r="E35" i="153" s="1"/>
  <c r="J33" i="153"/>
  <c r="J32" i="153"/>
  <c r="I32" i="153"/>
  <c r="H32" i="153"/>
  <c r="G32" i="153"/>
  <c r="F32" i="153"/>
  <c r="D32" i="153"/>
  <c r="C32" i="153"/>
  <c r="E32" i="153" s="1"/>
  <c r="J31" i="153"/>
  <c r="J30" i="153"/>
  <c r="I30" i="153"/>
  <c r="H30" i="153"/>
  <c r="G30" i="153"/>
  <c r="F30" i="153"/>
  <c r="D30" i="153"/>
  <c r="C30" i="153"/>
  <c r="E30" i="153" s="1"/>
  <c r="J29" i="153"/>
  <c r="I29" i="153"/>
  <c r="H29" i="153"/>
  <c r="G29" i="153"/>
  <c r="F29" i="153"/>
  <c r="D29" i="153"/>
  <c r="C29" i="153"/>
  <c r="E29" i="153" s="1"/>
  <c r="J28" i="153"/>
  <c r="J27" i="153"/>
  <c r="J26" i="153"/>
  <c r="J25" i="153"/>
  <c r="J24" i="153"/>
  <c r="I24" i="153"/>
  <c r="H24" i="153"/>
  <c r="G24" i="153"/>
  <c r="F24" i="153"/>
  <c r="D24" i="153"/>
  <c r="C24" i="153"/>
  <c r="E24" i="153" s="1"/>
  <c r="J23" i="153"/>
  <c r="J22" i="153"/>
  <c r="J21" i="153"/>
  <c r="J20" i="153"/>
  <c r="I20" i="153"/>
  <c r="H20" i="153"/>
  <c r="G20" i="153"/>
  <c r="F20" i="153"/>
  <c r="D20" i="153"/>
  <c r="C20" i="153"/>
  <c r="E20" i="153" s="1"/>
  <c r="J19" i="153"/>
  <c r="I19" i="153"/>
  <c r="H19" i="153"/>
  <c r="G19" i="153"/>
  <c r="F19" i="153"/>
  <c r="D19" i="153"/>
  <c r="C19" i="153"/>
  <c r="E19" i="153" s="1"/>
  <c r="J18" i="153"/>
  <c r="J17" i="153"/>
  <c r="J16" i="153"/>
  <c r="I16" i="153"/>
  <c r="H16" i="153"/>
  <c r="G16" i="153"/>
  <c r="F16" i="153"/>
  <c r="D16" i="153"/>
  <c r="C16" i="153"/>
  <c r="E16" i="153" s="1"/>
  <c r="J15" i="153"/>
  <c r="I15" i="153"/>
  <c r="H15" i="153"/>
  <c r="G15" i="153"/>
  <c r="F15" i="153"/>
  <c r="J14" i="153"/>
  <c r="J13" i="153"/>
  <c r="J12" i="153"/>
  <c r="J42" i="153" s="1"/>
  <c r="I12" i="153"/>
  <c r="I42" i="153" s="1"/>
  <c r="H12" i="153"/>
  <c r="H42" i="153" s="1"/>
  <c r="G12" i="153"/>
  <c r="G42" i="153" s="1"/>
  <c r="F12" i="153"/>
  <c r="F42" i="153" s="1"/>
  <c r="D12" i="153"/>
  <c r="C12" i="153"/>
  <c r="E12" i="153" s="1"/>
  <c r="J11" i="153"/>
  <c r="I11" i="153"/>
  <c r="H11" i="153"/>
  <c r="G11" i="153"/>
  <c r="F11" i="153"/>
  <c r="D11" i="153"/>
  <c r="C11" i="153"/>
  <c r="E11" i="153" s="1"/>
  <c r="J10" i="153"/>
  <c r="I10" i="153"/>
  <c r="I39" i="153" s="1"/>
  <c r="H10" i="153"/>
  <c r="H39" i="153" s="1"/>
  <c r="G10" i="153"/>
  <c r="G39" i="153" s="1"/>
  <c r="F10" i="153"/>
  <c r="F39" i="153" s="1"/>
  <c r="D10" i="153"/>
  <c r="D39" i="153" s="1"/>
  <c r="D57" i="153" s="1"/>
  <c r="C10" i="153"/>
  <c r="C39" i="153" s="1"/>
  <c r="J9" i="153"/>
  <c r="J39" i="153" s="1"/>
  <c r="D74" i="153" l="1"/>
  <c r="D73" i="153"/>
  <c r="C73" i="153"/>
  <c r="E73" i="153" s="1"/>
  <c r="E47" i="153"/>
  <c r="E39" i="153"/>
  <c r="C57" i="153"/>
  <c r="E10" i="153"/>
  <c r="E66" i="153"/>
  <c r="C74" i="153" l="1"/>
  <c r="E57" i="153"/>
  <c r="E5" i="146" l="1"/>
  <c r="D5" i="146"/>
  <c r="C32" i="146"/>
  <c r="I7" i="147" l="1"/>
  <c r="J99" i="151"/>
  <c r="I99" i="151"/>
  <c r="H99" i="151"/>
  <c r="G99" i="151"/>
  <c r="F99" i="151"/>
  <c r="E99" i="151"/>
  <c r="D99" i="151"/>
  <c r="C93" i="151"/>
  <c r="C89" i="151"/>
  <c r="C99" i="151"/>
  <c r="I79" i="151"/>
  <c r="H79" i="151"/>
  <c r="G79" i="151"/>
  <c r="F79" i="151"/>
  <c r="E79" i="151"/>
  <c r="D79" i="151"/>
  <c r="C79" i="151"/>
  <c r="H62" i="151"/>
  <c r="G61" i="151"/>
  <c r="F61" i="151"/>
  <c r="E61" i="151"/>
  <c r="D61" i="151"/>
  <c r="H61" i="151"/>
  <c r="C61" i="151"/>
  <c r="H57" i="151"/>
  <c r="G57" i="151"/>
  <c r="F57" i="151"/>
  <c r="E57" i="151"/>
  <c r="D57" i="151"/>
  <c r="G56" i="151"/>
  <c r="G65" i="151"/>
  <c r="F56" i="151"/>
  <c r="F65" i="151"/>
  <c r="E56" i="151"/>
  <c r="E65" i="151"/>
  <c r="D56" i="151"/>
  <c r="D65" i="151"/>
  <c r="H65" i="151" s="1"/>
  <c r="C56" i="151"/>
  <c r="C65" i="151" s="1"/>
  <c r="H46" i="151"/>
  <c r="H42" i="151"/>
  <c r="G41" i="151"/>
  <c r="F41" i="151"/>
  <c r="E41" i="151"/>
  <c r="D41" i="151"/>
  <c r="H41" i="151"/>
  <c r="C41" i="151"/>
  <c r="H40" i="151"/>
  <c r="G40" i="151"/>
  <c r="F40" i="151"/>
  <c r="E40" i="151"/>
  <c r="D40" i="151"/>
  <c r="H39" i="151"/>
  <c r="G39" i="151"/>
  <c r="F39" i="151"/>
  <c r="E39" i="151"/>
  <c r="D39" i="151"/>
  <c r="H38" i="151"/>
  <c r="G38" i="151"/>
  <c r="F38" i="151"/>
  <c r="E38" i="151"/>
  <c r="D38" i="151"/>
  <c r="G37" i="151"/>
  <c r="F37" i="151"/>
  <c r="E37" i="151"/>
  <c r="D37" i="151"/>
  <c r="H37" i="151" s="1"/>
  <c r="C37" i="151"/>
  <c r="C47" i="151"/>
  <c r="G36" i="151"/>
  <c r="G47" i="151"/>
  <c r="F36" i="151"/>
  <c r="F47" i="151"/>
  <c r="E36" i="151"/>
  <c r="E47" i="151"/>
  <c r="D36" i="151"/>
  <c r="D47" i="151"/>
  <c r="H47" i="151" s="1"/>
  <c r="H27" i="151"/>
  <c r="H26" i="151"/>
  <c r="G25" i="151"/>
  <c r="F25" i="151"/>
  <c r="E25" i="151"/>
  <c r="D25" i="151"/>
  <c r="H25" i="151"/>
  <c r="C25" i="151"/>
  <c r="H24" i="151"/>
  <c r="H23" i="151"/>
  <c r="H22" i="151"/>
  <c r="G22" i="151"/>
  <c r="F22" i="151"/>
  <c r="E22" i="151"/>
  <c r="D22" i="151"/>
  <c r="C22" i="151"/>
  <c r="H21" i="151"/>
  <c r="H20" i="151"/>
  <c r="H19" i="151"/>
  <c r="G19" i="151"/>
  <c r="F19" i="151"/>
  <c r="E19" i="151"/>
  <c r="D19" i="151"/>
  <c r="H18" i="151"/>
  <c r="H17" i="151"/>
  <c r="H16" i="151"/>
  <c r="G16" i="151"/>
  <c r="F16" i="151"/>
  <c r="E16" i="151"/>
  <c r="D16" i="151"/>
  <c r="C16" i="151"/>
  <c r="G15" i="151"/>
  <c r="F15" i="151"/>
  <c r="E15" i="151"/>
  <c r="D15" i="151"/>
  <c r="H15" i="151"/>
  <c r="C15" i="151"/>
  <c r="H14" i="151"/>
  <c r="H13" i="151"/>
  <c r="G12" i="151"/>
  <c r="G28" i="151" s="1"/>
  <c r="F12" i="151"/>
  <c r="F28" i="151"/>
  <c r="E12" i="151"/>
  <c r="E28" i="151"/>
  <c r="D12" i="151"/>
  <c r="D28" i="151"/>
  <c r="H28" i="151" s="1"/>
  <c r="C12" i="151"/>
  <c r="C28" i="151" s="1"/>
  <c r="C8" i="149"/>
  <c r="C5" i="146"/>
  <c r="I27" i="146"/>
  <c r="I14" i="146"/>
  <c r="I15" i="146"/>
  <c r="I13" i="146"/>
  <c r="I17" i="146" s="1"/>
  <c r="I6" i="146"/>
  <c r="I7" i="146"/>
  <c r="I8" i="146"/>
  <c r="I9" i="146"/>
  <c r="I5" i="146"/>
  <c r="D22" i="146"/>
  <c r="D14" i="146"/>
  <c r="D15" i="146"/>
  <c r="D13" i="146"/>
  <c r="D7" i="146"/>
  <c r="D8" i="146"/>
  <c r="D11" i="146" s="1"/>
  <c r="D6" i="146"/>
  <c r="D17" i="146"/>
  <c r="I18" i="145"/>
  <c r="I13" i="145"/>
  <c r="I7" i="145"/>
  <c r="I17" i="145" s="1"/>
  <c r="I21" i="145" s="1"/>
  <c r="I21" i="147"/>
  <c r="I16" i="147"/>
  <c r="H14" i="146"/>
  <c r="J14" i="146"/>
  <c r="H15" i="146"/>
  <c r="J15" i="146"/>
  <c r="J13" i="146"/>
  <c r="H13" i="146"/>
  <c r="H17" i="146" s="1"/>
  <c r="C14" i="146"/>
  <c r="E14" i="146"/>
  <c r="C15" i="146"/>
  <c r="E15" i="146"/>
  <c r="E13" i="146"/>
  <c r="C13" i="146"/>
  <c r="E8" i="146"/>
  <c r="C8" i="146"/>
  <c r="E7" i="146"/>
  <c r="C7" i="146"/>
  <c r="E6" i="146"/>
  <c r="C6" i="146"/>
  <c r="J9" i="146"/>
  <c r="J8" i="146"/>
  <c r="J6" i="146"/>
  <c r="J5" i="146"/>
  <c r="H9" i="146"/>
  <c r="H8" i="146"/>
  <c r="H7" i="146"/>
  <c r="H6" i="146"/>
  <c r="H5" i="146"/>
  <c r="H27" i="146"/>
  <c r="C27" i="146"/>
  <c r="H18" i="145"/>
  <c r="H13" i="145"/>
  <c r="H7" i="145"/>
  <c r="E22" i="146"/>
  <c r="H21" i="147"/>
  <c r="H16" i="147"/>
  <c r="H7" i="147"/>
  <c r="H20" i="147"/>
  <c r="H26" i="147" s="1"/>
  <c r="J18" i="145"/>
  <c r="C12" i="148" s="1"/>
  <c r="J13" i="145"/>
  <c r="J21" i="147"/>
  <c r="C11" i="148" s="1"/>
  <c r="J16" i="147"/>
  <c r="J7" i="147"/>
  <c r="J20" i="147" s="1"/>
  <c r="C8" i="148" s="1"/>
  <c r="J17" i="146"/>
  <c r="E17" i="146"/>
  <c r="J27" i="146"/>
  <c r="J7" i="146"/>
  <c r="J7" i="145"/>
  <c r="J17" i="145" s="1"/>
  <c r="J21" i="145" s="1"/>
  <c r="C9" i="148" s="1"/>
  <c r="H12" i="151"/>
  <c r="H36" i="151"/>
  <c r="H56" i="151"/>
  <c r="I11" i="146" l="1"/>
  <c r="I18" i="146" s="1"/>
  <c r="H17" i="145"/>
  <c r="H21" i="145" s="1"/>
  <c r="H22" i="145" s="1"/>
  <c r="J11" i="146"/>
  <c r="J28" i="146" s="1"/>
  <c r="H11" i="146"/>
  <c r="H18" i="146" s="1"/>
  <c r="C17" i="146"/>
  <c r="C31" i="146" s="1"/>
  <c r="D31" i="146"/>
  <c r="C15" i="149"/>
  <c r="C19" i="149" s="1"/>
  <c r="E31" i="146"/>
  <c r="C13" i="148"/>
  <c r="D27" i="146"/>
  <c r="D32" i="146"/>
  <c r="I20" i="147"/>
  <c r="I26" i="147" s="1"/>
  <c r="E27" i="146"/>
  <c r="E32" i="146"/>
  <c r="I22" i="145"/>
  <c r="G22" i="145"/>
  <c r="F22" i="145"/>
  <c r="E22" i="145"/>
  <c r="J18" i="146"/>
  <c r="C11" i="146"/>
  <c r="C18" i="146" s="1"/>
  <c r="E11" i="146"/>
  <c r="E28" i="146" s="1"/>
  <c r="C10" i="148"/>
  <c r="C14" i="148" s="1"/>
  <c r="C16" i="148" s="1"/>
  <c r="J26" i="147"/>
  <c r="J22" i="145" s="1"/>
  <c r="D18" i="146"/>
  <c r="D28" i="146"/>
  <c r="D30" i="146" l="1"/>
  <c r="I28" i="146"/>
  <c r="I35" i="146" s="1"/>
  <c r="D29" i="146"/>
  <c r="H28" i="146"/>
  <c r="H33" i="146"/>
  <c r="C30" i="146"/>
  <c r="C29" i="146"/>
  <c r="I34" i="146"/>
  <c r="C28" i="146"/>
  <c r="H34" i="146"/>
  <c r="H35" i="146"/>
  <c r="J34" i="146"/>
  <c r="J35" i="146"/>
  <c r="E34" i="146"/>
  <c r="E35" i="146"/>
  <c r="E33" i="146"/>
  <c r="E30" i="146"/>
  <c r="E18" i="146"/>
  <c r="E29" i="146" s="1"/>
  <c r="D34" i="146"/>
  <c r="D35" i="146"/>
  <c r="J33" i="146"/>
  <c r="D33" i="146"/>
  <c r="C33" i="146"/>
  <c r="I33" i="146" l="1"/>
  <c r="C34" i="146"/>
  <c r="C35" i="146"/>
</calcChain>
</file>

<file path=xl/sharedStrings.xml><?xml version="1.0" encoding="utf-8"?>
<sst xmlns="http://schemas.openxmlformats.org/spreadsheetml/2006/main" count="532" uniqueCount="354">
  <si>
    <t>Megnevezés</t>
  </si>
  <si>
    <t>Előir. csop. szám</t>
  </si>
  <si>
    <t>Kie-melt előir. szám</t>
  </si>
  <si>
    <t>Költségvetési bevételek összesen</t>
  </si>
  <si>
    <t>Bevételi főösszeg</t>
  </si>
  <si>
    <t>Kiadási főösszeg</t>
  </si>
  <si>
    <t>Finanszírozási kiadások</t>
  </si>
  <si>
    <t>Felhalmozási bevételek</t>
  </si>
  <si>
    <t>A</t>
  </si>
  <si>
    <t>B</t>
  </si>
  <si>
    <t>F</t>
  </si>
  <si>
    <t>Közhatalmi bevételek</t>
  </si>
  <si>
    <t>Finanszírozási bevételek</t>
  </si>
  <si>
    <t>Felhalmozási finanszírozási kiadások</t>
  </si>
  <si>
    <t>Felhalmozási finanszírozási bevételek</t>
  </si>
  <si>
    <t>Működési finanszírozási bevételek</t>
  </si>
  <si>
    <t>Személyi juttatások</t>
  </si>
  <si>
    <t>Dologi kiadások</t>
  </si>
  <si>
    <t>Működési finanszírozási kiadások</t>
  </si>
  <si>
    <t>Ellátottak pénzbeli juttatásai</t>
  </si>
  <si>
    <t>Felújítások</t>
  </si>
  <si>
    <t>Beruházások</t>
  </si>
  <si>
    <t xml:space="preserve">C </t>
  </si>
  <si>
    <t>Munkaadót terhelő járulékok és szociális hozzájárulási adó</t>
  </si>
  <si>
    <t>MŰKÖDÉSI KÖLTSÉGVETÉSI BEVÉTELEK</t>
  </si>
  <si>
    <t>MŰKÖDÉSI KÖLTSÉGVETÉSI KIADÁSOK</t>
  </si>
  <si>
    <t>1.</t>
  </si>
  <si>
    <t>Működési célú támogatások államháztartáson belülről</t>
  </si>
  <si>
    <t>2.</t>
  </si>
  <si>
    <t>Munkaadókat terhelő járulékok és szociális hozzájárulási adó</t>
  </si>
  <si>
    <t>3.</t>
  </si>
  <si>
    <t>Működési bevételek</t>
  </si>
  <si>
    <t>4.</t>
  </si>
  <si>
    <t>Működési célú átvett pénzeszközök</t>
  </si>
  <si>
    <t>5.</t>
  </si>
  <si>
    <t>FELHALMOZÁSI KÖLTSÉGVETÉSI BEVÉTELEK</t>
  </si>
  <si>
    <t>FELHALMOZÁSI KÖLTSÉGVETÉSI KIADÁSOK</t>
  </si>
  <si>
    <t>6.</t>
  </si>
  <si>
    <t>Felhalmozási célú támogatások államháztartáson belülről</t>
  </si>
  <si>
    <t>Beruházások kiadásai</t>
  </si>
  <si>
    <t>7.</t>
  </si>
  <si>
    <t>Felújítások kiadások</t>
  </si>
  <si>
    <t>8.</t>
  </si>
  <si>
    <t>Felhalmozási célú átvett pénzeszközök</t>
  </si>
  <si>
    <t>MŰKÖDÉSI FINANSZÍROZÁSI BEVÉTELEK</t>
  </si>
  <si>
    <t>MŰKÖDÉSI FINANSZÍROZÁSI KIADÁSOK</t>
  </si>
  <si>
    <t>Hosszú lejáratú hitel felvétele</t>
  </si>
  <si>
    <t>Hosszú lejáratú hitel tőkeösszegének törlesztése</t>
  </si>
  <si>
    <t>Rövid lejáratú hitel felvétele</t>
  </si>
  <si>
    <t>Rövid lejáratú hitel tőkeösszegének törlesztése</t>
  </si>
  <si>
    <t>FELHALMOZÁSI FINANSZÍROZÁSI BEVÉTELEK</t>
  </si>
  <si>
    <t>FELHALMOZÁSI FINANSZÍROZÁSI KIADÁSOK</t>
  </si>
  <si>
    <t>Működési bevételek aránya %-ban</t>
  </si>
  <si>
    <t>Működési kiadások aránya %-ban</t>
  </si>
  <si>
    <t>Felhalmozási bevételek aránya %-ban</t>
  </si>
  <si>
    <t>Felhalmozási kiadások aránya %-ban</t>
  </si>
  <si>
    <t xml:space="preserve"> </t>
  </si>
  <si>
    <t>Működési költségvetési kiadások</t>
  </si>
  <si>
    <t>Felhalmozási költségvetési kiadások</t>
  </si>
  <si>
    <t>Működési célú támogatások Áht-on belülről</t>
  </si>
  <si>
    <t>Felhalmozási célú támogatások Áht-on belülről</t>
  </si>
  <si>
    <t>Költségvetési egyenleg összege</t>
  </si>
  <si>
    <t>Egyéb működési célú kiadások (tartalékokkal együtt)</t>
  </si>
  <si>
    <t>Egyéb felhalmozási célú kiadások</t>
  </si>
  <si>
    <t>Működési költségvetési bevételek</t>
  </si>
  <si>
    <t>Felhalmozási költségvetési bevételek</t>
  </si>
  <si>
    <t>Működési költségvetési bevételek összesen</t>
  </si>
  <si>
    <t>Felhalmozási költségvetési bevételek összesen</t>
  </si>
  <si>
    <t>Költségvetési kiadások összesen</t>
  </si>
  <si>
    <t>Finanszírozási bevételek összesen</t>
  </si>
  <si>
    <t>Felhalmozási költségvetési kiadások összesen</t>
  </si>
  <si>
    <t>Finanszírozási kiadások összesen</t>
  </si>
  <si>
    <t>ÖSSZES KIADÁS</t>
  </si>
  <si>
    <t>ÖSSZES BEVÉTEL</t>
  </si>
  <si>
    <t>Működési költségvetési kiadások összesen</t>
  </si>
  <si>
    <t>Működési célú tartalék</t>
  </si>
  <si>
    <t>Egyéb működési célú kiadások</t>
  </si>
  <si>
    <t>9.</t>
  </si>
  <si>
    <t>Felhalmozási célú tartalék</t>
  </si>
  <si>
    <t>10.</t>
  </si>
  <si>
    <t>11.</t>
  </si>
  <si>
    <t>12.</t>
  </si>
  <si>
    <t>13.</t>
  </si>
  <si>
    <t>14.</t>
  </si>
  <si>
    <t>Veszprémi Ukrán Nemzetiségi Önkormányzat</t>
  </si>
  <si>
    <t>Veszprémi Ukrán Nemzetiségi Önkormányzatának működési és felhalmozási</t>
  </si>
  <si>
    <t>adatok eFt-ban</t>
  </si>
  <si>
    <t>D</t>
  </si>
  <si>
    <t>E</t>
  </si>
  <si>
    <t>G</t>
  </si>
  <si>
    <t>-Egyéb műk.célú tám.központi kezelésű előirányzata</t>
  </si>
  <si>
    <t>-Egyéb műk.célú tám.helyi önkormányzatoktól</t>
  </si>
  <si>
    <t>H</t>
  </si>
  <si>
    <t>I</t>
  </si>
  <si>
    <t>ebből: működési</t>
  </si>
  <si>
    <t>ebből: felhalmozási</t>
  </si>
  <si>
    <t>Teljesítés</t>
  </si>
  <si>
    <t>-Egyéb műk.célú tám.nemzetiségi önkormányzatoktól</t>
  </si>
  <si>
    <t>KIMUTATÁS</t>
  </si>
  <si>
    <t>a Veszprémi Ukrán Nemzetiségi Önkormányzat</t>
  </si>
  <si>
    <t>C</t>
  </si>
  <si>
    <t>Összeg</t>
  </si>
  <si>
    <t>01</t>
  </si>
  <si>
    <t>Alaptevékenység költségvetési bevételei</t>
  </si>
  <si>
    <t>02</t>
  </si>
  <si>
    <t>Alaptevékenység költségvetési kiadásai</t>
  </si>
  <si>
    <t>03</t>
  </si>
  <si>
    <t>Alaptevékenység költségvetési egyenlege (=01-02)</t>
  </si>
  <si>
    <t>04</t>
  </si>
  <si>
    <t>Alaptevékenység finanszírozási bevételei</t>
  </si>
  <si>
    <t>05</t>
  </si>
  <si>
    <t>Alaptevékenység finanszírozási kiadásai</t>
  </si>
  <si>
    <t>06</t>
  </si>
  <si>
    <t>Alaptevékenység finanszírozási egyenlege (=04-05)</t>
  </si>
  <si>
    <t>07</t>
  </si>
  <si>
    <t>Alaptevékenység maradványa (=03+06)</t>
  </si>
  <si>
    <t>08</t>
  </si>
  <si>
    <t>Alaptevékenység kötelezettségvállalással terhelt maradványa</t>
  </si>
  <si>
    <t>09</t>
  </si>
  <si>
    <t>Alaptevékenység szabad maradványa (=07-08)</t>
  </si>
  <si>
    <t>a Veszprémi Ukrán Nemzetiségi Önkormányzat pénzeszköz változásáról</t>
  </si>
  <si>
    <t>(Tájékoztató adatok az Áht. 91. § (2) bekezdés a) pontja alapján)</t>
  </si>
  <si>
    <t xml:space="preserve">A  </t>
  </si>
  <si>
    <t>Sor-szám</t>
  </si>
  <si>
    <t xml:space="preserve">Összeg                    </t>
  </si>
  <si>
    <t>ebből:</t>
  </si>
  <si>
    <t xml:space="preserve"> - Bankszámlák egyenlege</t>
  </si>
  <si>
    <t xml:space="preserve"> - Pénztárak és betétkönyvek egyenlege</t>
  </si>
  <si>
    <t>Követelések (+)</t>
  </si>
  <si>
    <t>Egyéb sajátos eszközoldali elszámolások (+)</t>
  </si>
  <si>
    <t>Kötelezettségek (-)</t>
  </si>
  <si>
    <t>Vagyonkimutatása</t>
  </si>
  <si>
    <t>[Tájékoztató adatok az Áht. 91. § (2) bekezdés c.) pontja alapján]</t>
  </si>
  <si>
    <t>Eszközök</t>
  </si>
  <si>
    <t>Előző év</t>
  </si>
  <si>
    <t>Tárgyév</t>
  </si>
  <si>
    <t>Változás %-a</t>
  </si>
  <si>
    <t>VMJV Önkormányzat</t>
  </si>
  <si>
    <t>Polgármesteri Hivatal</t>
  </si>
  <si>
    <t>Intézmények összesen</t>
  </si>
  <si>
    <t>Petőfi Színház</t>
  </si>
  <si>
    <t>Összesen</t>
  </si>
  <si>
    <t>01.</t>
  </si>
  <si>
    <t>I. Immateriális javak</t>
  </si>
  <si>
    <t>02.</t>
  </si>
  <si>
    <t>03.</t>
  </si>
  <si>
    <t>04.</t>
  </si>
  <si>
    <t>05.</t>
  </si>
  <si>
    <t>1. Ingatlanok és kapcsolódó vagyoni értékű jogok</t>
  </si>
  <si>
    <t>06.</t>
  </si>
  <si>
    <t>2. Folyamatban lévő ingatlan beruházás, felújítás</t>
  </si>
  <si>
    <t>07.</t>
  </si>
  <si>
    <t>b./ Nemzetgazdasági szempontból kiemelt jelentőségű ingatlanok</t>
  </si>
  <si>
    <t>08.</t>
  </si>
  <si>
    <t>09.</t>
  </si>
  <si>
    <t>II/2. Üzleti vagyon (12+16)</t>
  </si>
  <si>
    <t>a./ Forgalomképes ingatlanok (13+14+15)</t>
  </si>
  <si>
    <t>1. Telkek, zártkerti-és külterületi földterületek</t>
  </si>
  <si>
    <t>2. Épületek</t>
  </si>
  <si>
    <t>15.</t>
  </si>
  <si>
    <t>3. Folyamatban lévő ingatlan beruházás, felújítás</t>
  </si>
  <si>
    <t>16.</t>
  </si>
  <si>
    <t>b./ Egyéb tárgyi eszközök (17+18+19+20)</t>
  </si>
  <si>
    <t>17.</t>
  </si>
  <si>
    <t>1. Gépek, berendezések, felszerelések, járművek</t>
  </si>
  <si>
    <t>18.</t>
  </si>
  <si>
    <t>2. Tenyészállatok</t>
  </si>
  <si>
    <t>19.</t>
  </si>
  <si>
    <t>3. Folyamatban lévő egyéb tárgyi eszköz beruházás, felújítás</t>
  </si>
  <si>
    <t>20.</t>
  </si>
  <si>
    <t>4. Tárgyi eszközök értékhelyesbítése</t>
  </si>
  <si>
    <t>21.</t>
  </si>
  <si>
    <t>22.</t>
  </si>
  <si>
    <t>III/1. Törzsvagyon (23+24)</t>
  </si>
  <si>
    <t>23.</t>
  </si>
  <si>
    <t>a./ Forgalomképtelen</t>
  </si>
  <si>
    <t>24.</t>
  </si>
  <si>
    <t>25.</t>
  </si>
  <si>
    <t>1. Tartós részesedések</t>
  </si>
  <si>
    <t>26.</t>
  </si>
  <si>
    <t>27.</t>
  </si>
  <si>
    <t>1. Tartós hitelviszonyt megtestesítő értékpapírok</t>
  </si>
  <si>
    <t>28.</t>
  </si>
  <si>
    <t>2. Befektetett pénzügyi eszközök értékhelyesbítése</t>
  </si>
  <si>
    <t>29.</t>
  </si>
  <si>
    <t>IV. Koncesszióba, vagyonkezelésbe adott eszközök</t>
  </si>
  <si>
    <t>30.</t>
  </si>
  <si>
    <t>31.</t>
  </si>
  <si>
    <t>I.  Készletek</t>
  </si>
  <si>
    <t>32.</t>
  </si>
  <si>
    <t>II. Értékpapírok</t>
  </si>
  <si>
    <t>33.</t>
  </si>
  <si>
    <t>34.</t>
  </si>
  <si>
    <t>I.    Lekötött bankbetétek</t>
  </si>
  <si>
    <t>35.</t>
  </si>
  <si>
    <t>II.   Pénztárak, csekkek, betétkönyvek</t>
  </si>
  <si>
    <t>36.</t>
  </si>
  <si>
    <t>III.  Forintszámlák</t>
  </si>
  <si>
    <t>37.</t>
  </si>
  <si>
    <t>IV. Devizaszámlák</t>
  </si>
  <si>
    <t>38.</t>
  </si>
  <si>
    <t>39.</t>
  </si>
  <si>
    <t>40.</t>
  </si>
  <si>
    <t>I.     Költségvetési évben esedékes követelések</t>
  </si>
  <si>
    <t>41.</t>
  </si>
  <si>
    <t>II.   Költségvetési évet követően esedékes követelések</t>
  </si>
  <si>
    <t>42.</t>
  </si>
  <si>
    <t>III. Követelés jellegű sajátos elszámolások</t>
  </si>
  <si>
    <t>43.</t>
  </si>
  <si>
    <t>D.) Követelések összesen (40+41+42)</t>
  </si>
  <si>
    <t>44.</t>
  </si>
  <si>
    <t>45.</t>
  </si>
  <si>
    <t>46.</t>
  </si>
  <si>
    <t>47.</t>
  </si>
  <si>
    <t>F.) Aktív időbeli elhatárolások</t>
  </si>
  <si>
    <t>48.</t>
  </si>
  <si>
    <t xml:space="preserve">Források  </t>
  </si>
  <si>
    <t>49.</t>
  </si>
  <si>
    <t>I.    Nemzeti vagyon induláskori értéke</t>
  </si>
  <si>
    <t>50.</t>
  </si>
  <si>
    <t>II.   Nemzeti vagyon változásai</t>
  </si>
  <si>
    <t>51.</t>
  </si>
  <si>
    <t>III.  Egyéb eszközök induláskori értéke és változásai</t>
  </si>
  <si>
    <t>52.</t>
  </si>
  <si>
    <t>IV. Felhalmozott eredmény</t>
  </si>
  <si>
    <t>53.</t>
  </si>
  <si>
    <t>V.  Eszközök értékhelyesbítésének forrása</t>
  </si>
  <si>
    <t>54.</t>
  </si>
  <si>
    <t>VI. Mérleg szerinti eredmény</t>
  </si>
  <si>
    <t>55.</t>
  </si>
  <si>
    <t>56.</t>
  </si>
  <si>
    <t>I.    Költségvetési évben esedékes kötelezettségek</t>
  </si>
  <si>
    <t>57.</t>
  </si>
  <si>
    <t>II.  Költségvetési évet követően esedékes kötelezettségek</t>
  </si>
  <si>
    <t>58.</t>
  </si>
  <si>
    <t>III. Kötelezettség jellegű sajátos elszámolások</t>
  </si>
  <si>
    <t>59.</t>
  </si>
  <si>
    <t>60.</t>
  </si>
  <si>
    <t>61.</t>
  </si>
  <si>
    <t>62.</t>
  </si>
  <si>
    <t>63.</t>
  </si>
  <si>
    <t>ESZKÖZÖK</t>
  </si>
  <si>
    <t>sor-
szám</t>
  </si>
  <si>
    <t>Bruttó érték</t>
  </si>
  <si>
    <t xml:space="preserve">Önkormányzat VAGYONKIMUTATÁS </t>
  </si>
  <si>
    <t>A/I. Immateriális javak (2+3)</t>
  </si>
  <si>
    <t>"0"-ra leírt, de használatban lévő</t>
  </si>
  <si>
    <t>"0"-ra leírt, használaton kívüli</t>
  </si>
  <si>
    <t>A/II. Tárgyi eszközök (5+8+11+14)</t>
  </si>
  <si>
    <t>1. Ingatlanok és kapcsolódó vagyoni értékű jogok (6+7)</t>
  </si>
  <si>
    <t>2. Gépek, berendezések, felszerelések és járművek (9+10)</t>
  </si>
  <si>
    <t>3. Tenyészállatok (12+13)</t>
  </si>
  <si>
    <t>A/IV. Koncesszióba, vagyonkezelésbe adott eszközök (15+16)</t>
  </si>
  <si>
    <t>ÖSSZESEN (1+4+14)</t>
  </si>
  <si>
    <t>Érték</t>
  </si>
  <si>
    <t>A/I. Immateriális javak</t>
  </si>
  <si>
    <t>A/II. Tárgyi eszközök (3+4+5)</t>
  </si>
  <si>
    <t>2. Gépek, berendezések, felszerelések és járművek</t>
  </si>
  <si>
    <t>3. Tenyészállatok</t>
  </si>
  <si>
    <t>B/I. Készletek (7+8+9+10+11)</t>
  </si>
  <si>
    <t>1. Vásárolt készletek</t>
  </si>
  <si>
    <t>2. Átsorolt, követelés fejében átvett készletek</t>
  </si>
  <si>
    <t>3. Egyéb készletek</t>
  </si>
  <si>
    <t>4. Befejezetlen termelés, félkész termékek, késztermékek</t>
  </si>
  <si>
    <t>5. Növendék-, hízó és egyéb állatok</t>
  </si>
  <si>
    <t>ÖSSZESEN (1+2+6)</t>
  </si>
  <si>
    <t>Önkormányzat VAGYONKIMUTATÁS</t>
  </si>
  <si>
    <t>I. Befektetett eszközök (2+3+4+5)</t>
  </si>
  <si>
    <t>1. Államháztartáson belüli vagyonkezelésbe adott eszközök</t>
  </si>
  <si>
    <t>2. Bérbe vett befektetett eszközök</t>
  </si>
  <si>
    <t>3. Letétbe, bizományba, üzemeltetésre átvett befektetett eszközök</t>
  </si>
  <si>
    <t>4. PPP konstrukcióban használt befektetett eszközök</t>
  </si>
  <si>
    <t>II. Készletek (7+8+9)</t>
  </si>
  <si>
    <t>1. Bérbe vett készletek</t>
  </si>
  <si>
    <t>2. Letétbe, bizományba vett készletek</t>
  </si>
  <si>
    <t>3. Intervenciós készletek</t>
  </si>
  <si>
    <t>ÖSSZESEN (1+6)</t>
  </si>
  <si>
    <t>Képzőművészeti alkotások(kisplasztika)</t>
  </si>
  <si>
    <t>Képzőművészeti alkotások</t>
  </si>
  <si>
    <t>Kép- és hangarchívum</t>
  </si>
  <si>
    <t>Gyűjtemények</t>
  </si>
  <si>
    <t>Kulturális javak</t>
  </si>
  <si>
    <t>Régészeti leletek</t>
  </si>
  <si>
    <t>Összesen (1+2+3+4+5)</t>
  </si>
  <si>
    <t>I. Függő követelések (2+3)</t>
  </si>
  <si>
    <t>1. Támogatási célú előlegekkel kapcsolatos elszámolási követelések</t>
  </si>
  <si>
    <t>2. Egyéb függő követelések</t>
  </si>
  <si>
    <t>II. Biztos (jövőbeni) követelések</t>
  </si>
  <si>
    <t>III. Függő kötelezettségek (6+7+8+9+10)</t>
  </si>
  <si>
    <t>1. Kezességgel-, garanciavállalással kapcsolatos függő kötelezettségek</t>
  </si>
  <si>
    <t>2. Peres ügyekkel kapcsolatos függő kötelezettségek</t>
  </si>
  <si>
    <t>3. El nem ismert tartozások</t>
  </si>
  <si>
    <t>4. Támogatási célú előlegekkel kapcsolatos elszámolási kötelezettségek</t>
  </si>
  <si>
    <t>5. Egyéb függő Kötelezettségek</t>
  </si>
  <si>
    <t>Összesen (1+4+5)</t>
  </si>
  <si>
    <t>-Egyéb műk.célú tám. egyéb fej. kezelésű előirányzatok</t>
  </si>
  <si>
    <t>Költségvetési maradvány</t>
  </si>
  <si>
    <t>I.)  Kincstári számlavezetéssel kapcsolatos elszámolások</t>
  </si>
  <si>
    <t>J.)  Passzív időbeli elhatárolások</t>
  </si>
  <si>
    <t>a "0"-ra leírt eszközökről</t>
  </si>
  <si>
    <t>a használatban lévő kisértékű immateriális javakról, tárgyi eszközökről és készletekről</t>
  </si>
  <si>
    <t>a 01-02 számlacsoportba nyilvántartott eszközökről</t>
  </si>
  <si>
    <t>a NVT. 1. § (2) bekezdés g) és h) pontja szerinti kulturális javakról és régészeti leleltekről</t>
  </si>
  <si>
    <t>a függő követelésekről és kötelezettségekről, a biztos (jövőbeni) követelésekről</t>
  </si>
  <si>
    <t>Hiány belső finanszírozásra szolgáló költségvetési bevétel összege</t>
  </si>
  <si>
    <t>II. Tárgyi eszközök (03+11)</t>
  </si>
  <si>
    <t>II/1. Törzsvagyon (04+07+08)</t>
  </si>
  <si>
    <t>a./ Forgalomképtelen ingatlanok (05+06)</t>
  </si>
  <si>
    <t>c./ Korlátozottan forgalomképes ingatlanok (09+10)</t>
  </si>
  <si>
    <t>III. Befektetett pénzügyi eszközök (22+27)</t>
  </si>
  <si>
    <t>b./ Korlátozottan forgalomképes (25+26)</t>
  </si>
  <si>
    <t>III/2. Üzleti vagyon (28+29)</t>
  </si>
  <si>
    <t>A.) Nemzeti vagyonba tartozó befektetett  eszközök összesen (01+02+21+30)</t>
  </si>
  <si>
    <t>B.) Nemzeti vagyonba tartozó forgóeszközök (32+33)</t>
  </si>
  <si>
    <t>C.) Pénzeszközök (35+36+37+38)</t>
  </si>
  <si>
    <t>I.   Előzetesen felszámított általános forgalmi adó elszámolása</t>
  </si>
  <si>
    <t>II.  Fizetendő általános forgalmi adó elszámolása</t>
  </si>
  <si>
    <t>III. Egyéb sajátos eszközoldali elszámolások</t>
  </si>
  <si>
    <t>E.) Egyéb sajátos elszámolások (44+45+46)</t>
  </si>
  <si>
    <t>Eszközök összesen: (31+34+39+43+47+48)</t>
  </si>
  <si>
    <t>G.) Saját tőke összesen (50+51+52+53+54+55)</t>
  </si>
  <si>
    <t>H.) Kötelezettségek összesen (57+58+59)</t>
  </si>
  <si>
    <t>Források összesen: (56+60+61+62)</t>
  </si>
  <si>
    <t>2017. évi tény</t>
  </si>
  <si>
    <t>2018. évi eredeti előirányzat</t>
  </si>
  <si>
    <t>2019. év</t>
  </si>
  <si>
    <t>1. melléklet a …/2020. (……) Határozathoz</t>
  </si>
  <si>
    <t>Költségvetési bevételeinek 2019. évi teljesítése</t>
  </si>
  <si>
    <t>2018. évi tény</t>
  </si>
  <si>
    <t>2019. évi eredeti előirányzat</t>
  </si>
  <si>
    <t>2019. évi módosított előirányzat (2)</t>
  </si>
  <si>
    <t>2. melléklet a …/2020. (……) Határozathoz</t>
  </si>
  <si>
    <t>Költségvetési kiadásainak 2019. évi teljesítése</t>
  </si>
  <si>
    <t>3. melléklet a .../2020. (……) Határozathoz</t>
  </si>
  <si>
    <t>Beruházási kiadásainak 2019. évi teljesítés</t>
  </si>
  <si>
    <t>J</t>
  </si>
  <si>
    <t>K</t>
  </si>
  <si>
    <t>Cím</t>
  </si>
  <si>
    <t>Alcím</t>
  </si>
  <si>
    <t>Teljes költség</t>
  </si>
  <si>
    <t>Teljesítés 2017.                  12.31-ig</t>
  </si>
  <si>
    <t>2015. utáni javaslat</t>
  </si>
  <si>
    <t>Támogatás 2015. évben</t>
  </si>
  <si>
    <t>BERUHÁZÁSI KIADÁSOK ÖSSZESEN:</t>
  </si>
  <si>
    <r>
      <t>Kisértékű tárgyi eszközök beszerzése (</t>
    </r>
    <r>
      <rPr>
        <i/>
        <sz val="10"/>
        <rFont val="Palatino Linotype"/>
        <family val="1"/>
        <charset val="238"/>
      </rPr>
      <t>tintasugaras nyomtató</t>
    </r>
    <r>
      <rPr>
        <sz val="10"/>
        <rFont val="Palatino Linotype"/>
        <family val="1"/>
        <charset val="238"/>
      </rPr>
      <t>)</t>
    </r>
  </si>
  <si>
    <t>4. melléklet a …/2020. (……) Határozathoz</t>
  </si>
  <si>
    <t>Költségvetési bevételeinek és kiadásainak 2019. évi teljesítése</t>
  </si>
  <si>
    <t>5. melléklet a .../2020. (……) Határozathoz</t>
  </si>
  <si>
    <t>2019. évi költségvetési maradványáról</t>
  </si>
  <si>
    <t>6. melléklet a .../2020. (……) Határozathoz</t>
  </si>
  <si>
    <t>Pénzkészlet 2019. január 1-jén</t>
  </si>
  <si>
    <t>Záró pénzkészlet 2019. december 31-én</t>
  </si>
  <si>
    <t>7.A. melléklet a .../2020. (……) Határozathoz</t>
  </si>
  <si>
    <t>7.B. melléklet a .../2020. (……) Határozathoz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</si>
</sst>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F_t_-;\-* #,##0.00\ _F_t_-;_-* &quot;-&quot;??\ _F_t_-;_-@_-"/>
    <numFmt numFmtId="165" formatCode="0.0%"/>
    <numFmt numFmtId="166" formatCode="0.0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2"/>
      <name val="Times New Roman"/>
      <family val="1"/>
      <charset val="238"/>
    </font>
    <font>
      <sz val="9"/>
      <name val="Palatino Linotype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10"/>
      <name val="Palatino Linotype"/>
      <family val="1"/>
      <charset val="238"/>
    </font>
    <font>
      <sz val="10"/>
      <name val="MS Sans Serif"/>
      <family val="2"/>
      <charset val="238"/>
    </font>
    <font>
      <b/>
      <sz val="9"/>
      <name val="Palatino Linotype"/>
      <family val="1"/>
      <charset val="238"/>
    </font>
    <font>
      <sz val="1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</fills>
  <borders count="1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0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9" fillId="3" borderId="0" applyNumberFormat="0" applyBorder="0" applyAlignment="0" applyProtection="0"/>
    <xf numFmtId="0" fontId="7" fillId="7" borderId="1" applyNumberFormat="0" applyAlignment="0" applyProtection="0"/>
    <xf numFmtId="0" fontId="21" fillId="20" borderId="1" applyNumberFormat="0" applyAlignment="0" applyProtection="0"/>
    <xf numFmtId="0" fontId="12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1" borderId="2" applyNumberFormat="0" applyAlignment="0" applyProtection="0"/>
    <xf numFmtId="0" fontId="1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7" fillId="7" borderId="1" applyNumberFormat="0" applyAlignment="0" applyProtection="0"/>
    <xf numFmtId="0" fontId="2" fillId="22" borderId="7" applyNumberFormat="0" applyFon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8" applyNumberFormat="0" applyAlignment="0" applyProtection="0"/>
    <xf numFmtId="0" fontId="14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2" fillId="0" borderId="0"/>
    <xf numFmtId="0" fontId="22" fillId="0" borderId="0"/>
    <xf numFmtId="0" fontId="27" fillId="0" borderId="0"/>
    <xf numFmtId="0" fontId="24" fillId="0" borderId="0"/>
    <xf numFmtId="0" fontId="1" fillId="0" borderId="0"/>
    <xf numFmtId="0" fontId="25" fillId="0" borderId="0"/>
    <xf numFmtId="0" fontId="24" fillId="0" borderId="0"/>
    <xf numFmtId="0" fontId="25" fillId="0" borderId="0"/>
    <xf numFmtId="0" fontId="25" fillId="0" borderId="0"/>
    <xf numFmtId="0" fontId="24" fillId="0" borderId="0"/>
    <xf numFmtId="0" fontId="24" fillId="22" borderId="7" applyNumberFormat="0" applyFont="0" applyAlignment="0" applyProtection="0"/>
    <xf numFmtId="0" fontId="16" fillId="20" borderId="8" applyNumberFormat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23" borderId="0" applyNumberFormat="0" applyBorder="0" applyAlignment="0" applyProtection="0"/>
    <xf numFmtId="0" fontId="21" fillId="20" borderId="1" applyNumberForma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4" fillId="0" borderId="0"/>
    <xf numFmtId="0" fontId="1" fillId="0" borderId="0"/>
    <xf numFmtId="0" fontId="24" fillId="0" borderId="0"/>
    <xf numFmtId="0" fontId="24" fillId="0" borderId="0"/>
  </cellStyleXfs>
  <cellXfs count="489">
    <xf numFmtId="0" fontId="0" fillId="0" borderId="0" xfId="0"/>
    <xf numFmtId="3" fontId="3" fillId="0" borderId="0" xfId="83" applyNumberFormat="1" applyFont="1"/>
    <xf numFmtId="3" fontId="3" fillId="0" borderId="0" xfId="83" applyNumberFormat="1" applyFont="1" applyBorder="1"/>
    <xf numFmtId="3" fontId="3" fillId="0" borderId="0" xfId="83" applyNumberFormat="1" applyFont="1" applyBorder="1" applyAlignment="1">
      <alignment horizontal="center"/>
    </xf>
    <xf numFmtId="3" fontId="3" fillId="0" borderId="0" xfId="83" applyNumberFormat="1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3" fontId="3" fillId="0" borderId="0" xfId="83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" fontId="3" fillId="0" borderId="0" xfId="83" applyNumberFormat="1" applyFont="1" applyFill="1" applyAlignment="1">
      <alignment horizontal="center"/>
    </xf>
    <xf numFmtId="3" fontId="3" fillId="0" borderId="0" xfId="83" applyNumberFormat="1" applyFont="1" applyAlignment="1"/>
    <xf numFmtId="3" fontId="4" fillId="0" borderId="0" xfId="83" applyNumberFormat="1" applyFont="1" applyAlignment="1">
      <alignment horizontal="center"/>
    </xf>
    <xf numFmtId="3" fontId="3" fillId="0" borderId="0" xfId="83" applyNumberFormat="1" applyFont="1" applyFill="1" applyAlignment="1">
      <alignment horizontal="center" vertical="center"/>
    </xf>
    <xf numFmtId="3" fontId="4" fillId="0" borderId="0" xfId="83" applyNumberFormat="1" applyFont="1" applyBorder="1"/>
    <xf numFmtId="3" fontId="4" fillId="0" borderId="0" xfId="83" applyNumberFormat="1" applyFont="1"/>
    <xf numFmtId="3" fontId="4" fillId="0" borderId="0" xfId="83" applyNumberFormat="1" applyFont="1" applyBorder="1" applyAlignment="1">
      <alignment horizontal="center"/>
    </xf>
    <xf numFmtId="3" fontId="4" fillId="0" borderId="0" xfId="83" applyNumberFormat="1" applyFont="1" applyBorder="1" applyAlignment="1">
      <alignment vertical="center"/>
    </xf>
    <xf numFmtId="3" fontId="4" fillId="0" borderId="0" xfId="83" applyNumberFormat="1" applyFont="1" applyAlignment="1"/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166" fontId="3" fillId="0" borderId="0" xfId="0" applyNumberFormat="1" applyFont="1" applyBorder="1" applyAlignment="1">
      <alignment vertical="center"/>
    </xf>
    <xf numFmtId="166" fontId="3" fillId="0" borderId="0" xfId="0" applyNumberFormat="1" applyFont="1" applyBorder="1"/>
    <xf numFmtId="0" fontId="3" fillId="0" borderId="23" xfId="0" applyFont="1" applyBorder="1" applyAlignment="1">
      <alignment horizontal="center" vertical="top"/>
    </xf>
    <xf numFmtId="3" fontId="3" fillId="0" borderId="24" xfId="0" applyNumberFormat="1" applyFont="1" applyBorder="1"/>
    <xf numFmtId="0" fontId="3" fillId="0" borderId="25" xfId="0" applyFont="1" applyBorder="1" applyAlignment="1">
      <alignment horizontal="center"/>
    </xf>
    <xf numFmtId="3" fontId="3" fillId="0" borderId="26" xfId="0" applyNumberFormat="1" applyFont="1" applyBorder="1"/>
    <xf numFmtId="0" fontId="3" fillId="0" borderId="0" xfId="0" applyFont="1" applyFill="1" applyBorder="1"/>
    <xf numFmtId="0" fontId="3" fillId="0" borderId="25" xfId="0" applyFont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4" fillId="0" borderId="27" xfId="0" applyFont="1" applyBorder="1" applyAlignment="1">
      <alignment horizontal="right" vertical="center"/>
    </xf>
    <xf numFmtId="0" fontId="4" fillId="0" borderId="16" xfId="0" applyFont="1" applyFill="1" applyBorder="1" applyAlignment="1">
      <alignment horizontal="left" vertical="center"/>
    </xf>
    <xf numFmtId="3" fontId="4" fillId="0" borderId="27" xfId="0" applyNumberFormat="1" applyFont="1" applyBorder="1" applyAlignment="1">
      <alignment vertical="center"/>
    </xf>
    <xf numFmtId="3" fontId="4" fillId="0" borderId="28" xfId="0" applyNumberFormat="1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3" fontId="4" fillId="0" borderId="24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3" fontId="3" fillId="0" borderId="26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center" vertical="center" textRotation="180"/>
    </xf>
    <xf numFmtId="0" fontId="3" fillId="0" borderId="23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3" fontId="3" fillId="0" borderId="24" xfId="0" applyNumberFormat="1" applyFont="1" applyBorder="1" applyAlignment="1">
      <alignment horizontal="right"/>
    </xf>
    <xf numFmtId="1" fontId="3" fillId="0" borderId="25" xfId="0" applyNumberFormat="1" applyFont="1" applyBorder="1" applyAlignment="1">
      <alignment horizontal="center"/>
    </xf>
    <xf numFmtId="10" fontId="3" fillId="0" borderId="0" xfId="0" applyNumberFormat="1" applyFont="1" applyBorder="1" applyAlignment="1">
      <alignment horizontal="right"/>
    </xf>
    <xf numFmtId="0" fontId="4" fillId="0" borderId="30" xfId="0" applyFont="1" applyBorder="1" applyAlignment="1">
      <alignment horizontal="right" vertical="center"/>
    </xf>
    <xf numFmtId="0" fontId="4" fillId="0" borderId="10" xfId="0" applyFont="1" applyFill="1" applyBorder="1" applyAlignment="1">
      <alignment horizontal="left" vertical="center"/>
    </xf>
    <xf numFmtId="3" fontId="4" fillId="0" borderId="31" xfId="0" applyNumberFormat="1" applyFont="1" applyBorder="1" applyAlignment="1">
      <alignment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33" xfId="0" applyNumberFormat="1" applyFont="1" applyBorder="1" applyAlignment="1">
      <alignment horizontal="right" vertical="center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3" fontId="4" fillId="0" borderId="36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0" fontId="3" fillId="0" borderId="23" xfId="0" applyFont="1" applyBorder="1" applyAlignment="1">
      <alignment horizontal="right" vertical="center"/>
    </xf>
    <xf numFmtId="3" fontId="3" fillId="0" borderId="24" xfId="0" applyNumberFormat="1" applyFont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3" fontId="3" fillId="0" borderId="26" xfId="0" applyNumberFormat="1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3" fontId="3" fillId="0" borderId="31" xfId="0" applyNumberFormat="1" applyFont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3" fontId="3" fillId="0" borderId="33" xfId="0" applyNumberFormat="1" applyFont="1" applyBorder="1" applyAlignment="1">
      <alignment vertical="center"/>
    </xf>
    <xf numFmtId="166" fontId="3" fillId="0" borderId="10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30" xfId="0" applyFont="1" applyBorder="1" applyAlignment="1">
      <alignment horizontal="right" vertical="center"/>
    </xf>
    <xf numFmtId="3" fontId="4" fillId="0" borderId="30" xfId="0" applyNumberFormat="1" applyFont="1" applyBorder="1" applyAlignment="1">
      <alignment vertical="center"/>
    </xf>
    <xf numFmtId="0" fontId="4" fillId="0" borderId="32" xfId="0" applyFont="1" applyBorder="1" applyAlignment="1">
      <alignment horizontal="right" vertical="center"/>
    </xf>
    <xf numFmtId="3" fontId="4" fillId="0" borderId="33" xfId="0" applyNumberFormat="1" applyFont="1" applyBorder="1" applyAlignment="1">
      <alignment vertical="center"/>
    </xf>
    <xf numFmtId="0" fontId="4" fillId="0" borderId="39" xfId="0" applyFont="1" applyBorder="1" applyAlignment="1">
      <alignment horizontal="right" vertical="center"/>
    </xf>
    <xf numFmtId="0" fontId="4" fillId="0" borderId="40" xfId="0" applyFont="1" applyFill="1" applyBorder="1" applyAlignment="1">
      <alignment horizontal="left" vertical="center"/>
    </xf>
    <xf numFmtId="3" fontId="4" fillId="0" borderId="41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" fontId="4" fillId="0" borderId="26" xfId="0" applyNumberFormat="1" applyFont="1" applyBorder="1" applyAlignment="1">
      <alignment horizontal="right" vertical="center"/>
    </xf>
    <xf numFmtId="0" fontId="4" fillId="0" borderId="42" xfId="0" applyFont="1" applyBorder="1" applyAlignment="1">
      <alignment horizontal="right" vertical="center"/>
    </xf>
    <xf numFmtId="0" fontId="4" fillId="0" borderId="14" xfId="0" applyFont="1" applyFill="1" applyBorder="1" applyAlignment="1">
      <alignment horizontal="left" vertical="center"/>
    </xf>
    <xf numFmtId="3" fontId="4" fillId="0" borderId="43" xfId="0" applyNumberFormat="1" applyFont="1" applyBorder="1" applyAlignment="1">
      <alignment vertical="center"/>
    </xf>
    <xf numFmtId="3" fontId="4" fillId="0" borderId="44" xfId="0" applyNumberFormat="1" applyFont="1" applyBorder="1" applyAlignment="1">
      <alignment horizontal="center" vertical="center"/>
    </xf>
    <xf numFmtId="3" fontId="4" fillId="0" borderId="45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right"/>
    </xf>
    <xf numFmtId="165" fontId="3" fillId="0" borderId="26" xfId="95" applyNumberFormat="1" applyFont="1" applyBorder="1" applyAlignment="1">
      <alignment horizontal="center"/>
    </xf>
    <xf numFmtId="0" fontId="3" fillId="0" borderId="25" xfId="0" applyFont="1" applyBorder="1" applyAlignment="1">
      <alignment horizontal="right"/>
    </xf>
    <xf numFmtId="0" fontId="3" fillId="0" borderId="42" xfId="0" applyFont="1" applyBorder="1" applyAlignment="1">
      <alignment horizontal="right"/>
    </xf>
    <xf numFmtId="0" fontId="3" fillId="0" borderId="14" xfId="0" applyFont="1" applyBorder="1"/>
    <xf numFmtId="165" fontId="3" fillId="0" borderId="45" xfId="95" applyNumberFormat="1" applyFont="1" applyBorder="1" applyAlignment="1">
      <alignment horizontal="center"/>
    </xf>
    <xf numFmtId="0" fontId="3" fillId="0" borderId="4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/>
    <xf numFmtId="0" fontId="4" fillId="0" borderId="27" xfId="0" applyFont="1" applyBorder="1" applyAlignment="1">
      <alignment horizontal="left"/>
    </xf>
    <xf numFmtId="0" fontId="4" fillId="0" borderId="46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3" fontId="4" fillId="0" borderId="27" xfId="0" applyNumberFormat="1" applyFont="1" applyBorder="1" applyAlignment="1">
      <alignment horizontal="center" wrapText="1"/>
    </xf>
    <xf numFmtId="3" fontId="4" fillId="0" borderId="29" xfId="0" applyNumberFormat="1" applyFont="1" applyBorder="1" applyAlignment="1">
      <alignment horizontal="center" wrapText="1"/>
    </xf>
    <xf numFmtId="3" fontId="3" fillId="0" borderId="23" xfId="0" applyNumberFormat="1" applyFont="1" applyBorder="1"/>
    <xf numFmtId="0" fontId="4" fillId="0" borderId="1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3" fontId="3" fillId="0" borderId="0" xfId="83" applyNumberFormat="1" applyFont="1" applyAlignment="1">
      <alignment horizontal="center" wrapText="1"/>
    </xf>
    <xf numFmtId="3" fontId="3" fillId="0" borderId="0" xfId="83" applyNumberFormat="1" applyFont="1" applyBorder="1" applyAlignment="1">
      <alignment wrapText="1"/>
    </xf>
    <xf numFmtId="3" fontId="4" fillId="0" borderId="0" xfId="83" applyNumberFormat="1" applyFont="1" applyBorder="1" applyAlignment="1">
      <alignment wrapText="1"/>
    </xf>
    <xf numFmtId="3" fontId="3" fillId="0" borderId="0" xfId="83" applyNumberFormat="1" applyFont="1" applyAlignment="1">
      <alignment wrapText="1"/>
    </xf>
    <xf numFmtId="3" fontId="4" fillId="0" borderId="0" xfId="83" applyNumberFormat="1" applyFont="1" applyAlignment="1">
      <alignment wrapText="1"/>
    </xf>
    <xf numFmtId="3" fontId="4" fillId="0" borderId="23" xfId="0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right"/>
    </xf>
    <xf numFmtId="3" fontId="3" fillId="0" borderId="23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4" fillId="0" borderId="39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165" fontId="3" fillId="0" borderId="23" xfId="95" applyNumberFormat="1" applyFont="1" applyBorder="1" applyAlignment="1">
      <alignment horizontal="center"/>
    </xf>
    <xf numFmtId="165" fontId="3" fillId="0" borderId="42" xfId="95" applyNumberFormat="1" applyFont="1" applyBorder="1" applyAlignment="1">
      <alignment horizontal="center"/>
    </xf>
    <xf numFmtId="3" fontId="4" fillId="0" borderId="48" xfId="0" applyNumberFormat="1" applyFont="1" applyBorder="1" applyAlignment="1">
      <alignment vertical="center"/>
    </xf>
    <xf numFmtId="3" fontId="4" fillId="0" borderId="49" xfId="0" applyNumberFormat="1" applyFont="1" applyBorder="1" applyAlignment="1">
      <alignment vertical="center"/>
    </xf>
    <xf numFmtId="165" fontId="3" fillId="0" borderId="24" xfId="95" applyNumberFormat="1" applyFont="1" applyBorder="1" applyAlignment="1">
      <alignment horizontal="center"/>
    </xf>
    <xf numFmtId="165" fontId="3" fillId="0" borderId="43" xfId="95" applyNumberFormat="1" applyFont="1" applyBorder="1" applyAlignment="1">
      <alignment horizontal="center"/>
    </xf>
    <xf numFmtId="0" fontId="4" fillId="0" borderId="23" xfId="0" applyFont="1" applyBorder="1" applyAlignment="1">
      <alignment horizontal="right" vertical="center"/>
    </xf>
    <xf numFmtId="0" fontId="3" fillId="0" borderId="0" xfId="0" applyFont="1" applyBorder="1" applyAlignment="1">
      <alignment horizontal="left" indent="2"/>
    </xf>
    <xf numFmtId="3" fontId="4" fillId="0" borderId="48" xfId="0" applyNumberFormat="1" applyFont="1" applyBorder="1" applyAlignment="1">
      <alignment horizontal="center" vertical="center" wrapText="1"/>
    </xf>
    <xf numFmtId="3" fontId="4" fillId="0" borderId="50" xfId="0" applyNumberFormat="1" applyFont="1" applyBorder="1" applyAlignment="1">
      <alignment vertical="center"/>
    </xf>
    <xf numFmtId="3" fontId="4" fillId="0" borderId="29" xfId="0" applyNumberFormat="1" applyFont="1" applyBorder="1" applyAlignment="1">
      <alignment horizontal="center" vertical="center" wrapText="1"/>
    </xf>
    <xf numFmtId="0" fontId="3" fillId="0" borderId="0" xfId="86" applyFont="1"/>
    <xf numFmtId="0" fontId="3" fillId="0" borderId="0" xfId="86" applyFont="1" applyAlignment="1">
      <alignment horizontal="right"/>
    </xf>
    <xf numFmtId="0" fontId="3" fillId="0" borderId="0" xfId="86" applyFont="1" applyFill="1" applyBorder="1" applyAlignment="1">
      <alignment horizontal="center" vertical="top" wrapText="1"/>
    </xf>
    <xf numFmtId="0" fontId="3" fillId="0" borderId="0" xfId="86" applyFont="1" applyFill="1" applyBorder="1" applyAlignment="1">
      <alignment horizontal="center"/>
    </xf>
    <xf numFmtId="0" fontId="3" fillId="0" borderId="0" xfId="86" applyFont="1" applyFill="1" applyAlignment="1">
      <alignment horizontal="center"/>
    </xf>
    <xf numFmtId="0" fontId="3" fillId="0" borderId="51" xfId="86" applyFont="1" applyFill="1" applyBorder="1" applyAlignment="1">
      <alignment horizontal="center" vertical="center" wrapText="1"/>
    </xf>
    <xf numFmtId="0" fontId="3" fillId="0" borderId="52" xfId="86" applyFont="1" applyFill="1" applyBorder="1" applyAlignment="1">
      <alignment horizontal="center" vertical="center" wrapText="1"/>
    </xf>
    <xf numFmtId="0" fontId="3" fillId="0" borderId="53" xfId="86" applyFont="1" applyFill="1" applyBorder="1" applyAlignment="1">
      <alignment horizontal="center" vertical="center" wrapText="1"/>
    </xf>
    <xf numFmtId="0" fontId="3" fillId="0" borderId="0" xfId="86" applyFont="1" applyFill="1" applyAlignment="1">
      <alignment vertical="center" wrapText="1"/>
    </xf>
    <xf numFmtId="0" fontId="3" fillId="0" borderId="54" xfId="86" applyFont="1" applyBorder="1" applyAlignment="1">
      <alignment horizontal="center" vertical="center" wrapText="1"/>
    </xf>
    <xf numFmtId="0" fontId="3" fillId="0" borderId="40" xfId="86" applyFont="1" applyBorder="1" applyAlignment="1">
      <alignment horizontal="left" vertical="center" wrapText="1"/>
    </xf>
    <xf numFmtId="3" fontId="3" fillId="0" borderId="55" xfId="86" applyNumberFormat="1" applyFont="1" applyBorder="1" applyAlignment="1">
      <alignment horizontal="right" vertical="center" wrapText="1"/>
    </xf>
    <xf numFmtId="0" fontId="3" fillId="0" borderId="0" xfId="86" applyFont="1" applyAlignment="1">
      <alignment vertical="center"/>
    </xf>
    <xf numFmtId="0" fontId="3" fillId="0" borderId="19" xfId="86" applyFont="1" applyBorder="1" applyAlignment="1">
      <alignment horizontal="center" vertical="center" wrapText="1"/>
    </xf>
    <xf numFmtId="0" fontId="3" fillId="0" borderId="0" xfId="86" applyFont="1" applyBorder="1" applyAlignment="1">
      <alignment horizontal="left" vertical="center" wrapText="1"/>
    </xf>
    <xf numFmtId="3" fontId="3" fillId="0" borderId="11" xfId="86" applyNumberFormat="1" applyFont="1" applyBorder="1" applyAlignment="1">
      <alignment horizontal="right" vertical="center" wrapText="1"/>
    </xf>
    <xf numFmtId="0" fontId="4" fillId="0" borderId="19" xfId="86" applyFont="1" applyBorder="1" applyAlignment="1">
      <alignment horizontal="center" vertical="center" wrapText="1"/>
    </xf>
    <xf numFmtId="0" fontId="4" fillId="0" borderId="0" xfId="86" applyFont="1" applyBorder="1" applyAlignment="1">
      <alignment horizontal="left" vertical="center" wrapText="1"/>
    </xf>
    <xf numFmtId="3" fontId="4" fillId="0" borderId="11" xfId="86" applyNumberFormat="1" applyFont="1" applyBorder="1" applyAlignment="1">
      <alignment horizontal="right" vertical="center" wrapText="1"/>
    </xf>
    <xf numFmtId="0" fontId="4" fillId="0" borderId="0" xfId="86" applyFont="1" applyAlignment="1">
      <alignment vertical="center"/>
    </xf>
    <xf numFmtId="0" fontId="4" fillId="0" borderId="54" xfId="86" applyFont="1" applyBorder="1" applyAlignment="1">
      <alignment horizontal="center" vertical="center" wrapText="1"/>
    </xf>
    <xf numFmtId="0" fontId="4" fillId="0" borderId="40" xfId="86" applyFont="1" applyBorder="1" applyAlignment="1">
      <alignment horizontal="left" vertical="center" wrapText="1"/>
    </xf>
    <xf numFmtId="3" fontId="4" fillId="0" borderId="55" xfId="86" applyNumberFormat="1" applyFont="1" applyBorder="1" applyAlignment="1">
      <alignment horizontal="right" vertical="center" wrapText="1"/>
    </xf>
    <xf numFmtId="0" fontId="3" fillId="0" borderId="56" xfId="86" applyFont="1" applyBorder="1" applyAlignment="1">
      <alignment horizontal="center" vertical="center" wrapText="1"/>
    </xf>
    <xf numFmtId="0" fontId="3" fillId="0" borderId="57" xfId="86" applyFont="1" applyBorder="1" applyAlignment="1">
      <alignment horizontal="left" vertical="center" wrapText="1"/>
    </xf>
    <xf numFmtId="3" fontId="3" fillId="0" borderId="58" xfId="86" applyNumberFormat="1" applyFont="1" applyBorder="1" applyAlignment="1">
      <alignment horizontal="right" vertical="center" wrapText="1"/>
    </xf>
    <xf numFmtId="0" fontId="3" fillId="0" borderId="0" xfId="78" applyFont="1" applyAlignment="1">
      <alignment vertical="center"/>
    </xf>
    <xf numFmtId="0" fontId="3" fillId="0" borderId="0" xfId="0" applyFont="1"/>
    <xf numFmtId="0" fontId="3" fillId="0" borderId="0" xfId="78" applyFont="1" applyFill="1" applyBorder="1" applyAlignment="1">
      <alignment horizontal="center" vertical="center"/>
    </xf>
    <xf numFmtId="0" fontId="3" fillId="0" borderId="0" xfId="78" applyFont="1" applyAlignment="1">
      <alignment horizontal="center"/>
    </xf>
    <xf numFmtId="0" fontId="3" fillId="0" borderId="0" xfId="78" applyFont="1" applyFill="1" applyBorder="1" applyAlignment="1">
      <alignment horizontal="center"/>
    </xf>
    <xf numFmtId="3" fontId="3" fillId="0" borderId="0" xfId="78" applyNumberFormat="1" applyFont="1" applyFill="1" applyBorder="1" applyAlignment="1">
      <alignment horizontal="center"/>
    </xf>
    <xf numFmtId="0" fontId="4" fillId="0" borderId="51" xfId="78" applyFont="1" applyBorder="1" applyAlignment="1">
      <alignment horizontal="center" vertical="center" wrapText="1"/>
    </xf>
    <xf numFmtId="0" fontId="4" fillId="0" borderId="52" xfId="78" applyFont="1" applyFill="1" applyBorder="1" applyAlignment="1">
      <alignment horizontal="center" vertical="center" wrapText="1"/>
    </xf>
    <xf numFmtId="3" fontId="4" fillId="0" borderId="53" xfId="78" applyNumberFormat="1" applyFont="1" applyFill="1" applyBorder="1" applyAlignment="1">
      <alignment horizontal="center" vertical="center" wrapText="1"/>
    </xf>
    <xf numFmtId="0" fontId="4" fillId="0" borderId="54" xfId="78" applyFont="1" applyBorder="1" applyAlignment="1">
      <alignment horizontal="center" vertical="center"/>
    </xf>
    <xf numFmtId="0" fontId="4" fillId="0" borderId="40" xfId="78" applyFont="1" applyFill="1" applyBorder="1" applyAlignment="1">
      <alignment vertical="center"/>
    </xf>
    <xf numFmtId="3" fontId="4" fillId="0" borderId="55" xfId="78" applyNumberFormat="1" applyFont="1" applyFill="1" applyBorder="1" applyAlignment="1">
      <alignment vertical="center"/>
    </xf>
    <xf numFmtId="0" fontId="3" fillId="0" borderId="19" xfId="78" applyFont="1" applyBorder="1" applyAlignment="1">
      <alignment horizontal="center" vertical="center"/>
    </xf>
    <xf numFmtId="0" fontId="26" fillId="0" borderId="0" xfId="78" applyFont="1" applyFill="1" applyBorder="1" applyAlignment="1">
      <alignment vertical="center"/>
    </xf>
    <xf numFmtId="3" fontId="3" fillId="0" borderId="11" xfId="78" applyNumberFormat="1" applyFont="1" applyFill="1" applyBorder="1" applyAlignment="1">
      <alignment vertical="center"/>
    </xf>
    <xf numFmtId="0" fontId="3" fillId="0" borderId="0" xfId="78" applyFont="1" applyFill="1" applyBorder="1" applyAlignment="1">
      <alignment horizontal="left" vertical="center" indent="4"/>
    </xf>
    <xf numFmtId="0" fontId="3" fillId="0" borderId="54" xfId="78" applyFont="1" applyBorder="1" applyAlignment="1">
      <alignment horizontal="center" vertical="center"/>
    </xf>
    <xf numFmtId="0" fontId="3" fillId="0" borderId="40" xfId="78" applyFont="1" applyFill="1" applyBorder="1" applyAlignment="1">
      <alignment vertical="center" wrapText="1"/>
    </xf>
    <xf numFmtId="3" fontId="3" fillId="0" borderId="55" xfId="78" applyNumberFormat="1" applyFont="1" applyFill="1" applyBorder="1" applyAlignment="1">
      <alignment vertical="center"/>
    </xf>
    <xf numFmtId="0" fontId="3" fillId="0" borderId="0" xfId="78" applyFont="1" applyFill="1" applyBorder="1" applyAlignment="1">
      <alignment vertical="center" wrapText="1"/>
    </xf>
    <xf numFmtId="0" fontId="4" fillId="0" borderId="40" xfId="78" applyFont="1" applyFill="1" applyBorder="1" applyAlignment="1">
      <alignment vertical="center" wrapText="1"/>
    </xf>
    <xf numFmtId="0" fontId="3" fillId="0" borderId="0" xfId="78" applyFont="1" applyFill="1" applyBorder="1" applyAlignment="1">
      <alignment horizontal="left" vertical="center" wrapText="1" indent="4"/>
    </xf>
    <xf numFmtId="0" fontId="3" fillId="0" borderId="56" xfId="78" applyFont="1" applyBorder="1" applyAlignment="1">
      <alignment horizontal="center" vertical="center"/>
    </xf>
    <xf numFmtId="0" fontId="3" fillId="0" borderId="57" xfId="78" applyFont="1" applyFill="1" applyBorder="1" applyAlignment="1">
      <alignment horizontal="left" vertical="center" wrapText="1" indent="4"/>
    </xf>
    <xf numFmtId="3" fontId="3" fillId="0" borderId="58" xfId="78" applyNumberFormat="1" applyFont="1" applyFill="1" applyBorder="1" applyAlignment="1">
      <alignment vertical="center"/>
    </xf>
    <xf numFmtId="0" fontId="3" fillId="0" borderId="0" xfId="78" applyFont="1" applyAlignment="1">
      <alignment horizontal="center" vertical="center"/>
    </xf>
    <xf numFmtId="0" fontId="3" fillId="0" borderId="0" xfId="78" applyFont="1" applyFill="1" applyBorder="1"/>
    <xf numFmtId="3" fontId="3" fillId="0" borderId="0" xfId="78" applyNumberFormat="1" applyFont="1" applyFill="1" applyBorder="1"/>
    <xf numFmtId="3" fontId="3" fillId="0" borderId="0" xfId="82" applyNumberFormat="1" applyFont="1" applyFill="1" applyBorder="1" applyAlignment="1">
      <alignment horizontal="right"/>
    </xf>
    <xf numFmtId="4" fontId="3" fillId="0" borderId="0" xfId="82" applyNumberFormat="1" applyFont="1" applyFill="1" applyBorder="1" applyAlignment="1">
      <alignment horizontal="right"/>
    </xf>
    <xf numFmtId="3" fontId="3" fillId="0" borderId="0" xfId="82" applyNumberFormat="1" applyFont="1" applyFill="1" applyBorder="1"/>
    <xf numFmtId="0" fontId="3" fillId="0" borderId="0" xfId="82" applyFont="1" applyFill="1" applyBorder="1"/>
    <xf numFmtId="0" fontId="3" fillId="0" borderId="0" xfId="82" applyFont="1" applyFill="1" applyBorder="1" applyAlignment="1">
      <alignment horizontal="center"/>
    </xf>
    <xf numFmtId="0" fontId="4" fillId="0" borderId="0" xfId="82" applyFont="1" applyFill="1" applyBorder="1" applyAlignment="1">
      <alignment vertical="center"/>
    </xf>
    <xf numFmtId="3" fontId="4" fillId="0" borderId="0" xfId="82" applyNumberFormat="1" applyFont="1" applyFill="1" applyBorder="1" applyAlignment="1">
      <alignment vertical="center"/>
    </xf>
    <xf numFmtId="0" fontId="3" fillId="0" borderId="0" xfId="82" applyFont="1" applyFill="1" applyBorder="1" applyAlignment="1">
      <alignment horizontal="center" vertical="center"/>
    </xf>
    <xf numFmtId="3" fontId="3" fillId="0" borderId="0" xfId="82" applyNumberFormat="1" applyFont="1" applyFill="1" applyBorder="1" applyAlignment="1">
      <alignment horizontal="center" vertical="center"/>
    </xf>
    <xf numFmtId="4" fontId="3" fillId="0" borderId="0" xfId="82" applyNumberFormat="1" applyFont="1" applyFill="1" applyBorder="1" applyAlignment="1">
      <alignment horizontal="center"/>
    </xf>
    <xf numFmtId="3" fontId="3" fillId="0" borderId="0" xfId="82" applyNumberFormat="1" applyFont="1" applyFill="1" applyBorder="1" applyAlignment="1">
      <alignment horizontal="center"/>
    </xf>
    <xf numFmtId="3" fontId="3" fillId="0" borderId="0" xfId="82" applyNumberFormat="1" applyFont="1" applyFill="1" applyBorder="1" applyAlignment="1">
      <alignment horizontal="center" vertical="center" wrapText="1"/>
    </xf>
    <xf numFmtId="0" fontId="3" fillId="0" borderId="0" xfId="82" applyFont="1" applyFill="1" applyBorder="1" applyAlignment="1">
      <alignment vertical="center" wrapText="1"/>
    </xf>
    <xf numFmtId="0" fontId="3" fillId="0" borderId="59" xfId="82" applyFont="1" applyFill="1" applyBorder="1" applyAlignment="1">
      <alignment horizontal="center"/>
    </xf>
    <xf numFmtId="0" fontId="3" fillId="0" borderId="60" xfId="82" applyFont="1" applyFill="1" applyBorder="1"/>
    <xf numFmtId="3" fontId="3" fillId="0" borderId="60" xfId="82" applyNumberFormat="1" applyFont="1" applyFill="1" applyBorder="1"/>
    <xf numFmtId="4" fontId="3" fillId="0" borderId="61" xfId="82" applyNumberFormat="1" applyFont="1" applyFill="1" applyBorder="1" applyAlignment="1">
      <alignment horizontal="center"/>
    </xf>
    <xf numFmtId="0" fontId="4" fillId="0" borderId="62" xfId="82" applyFont="1" applyFill="1" applyBorder="1" applyAlignment="1">
      <alignment horizontal="center"/>
    </xf>
    <xf numFmtId="0" fontId="4" fillId="0" borderId="63" xfId="82" applyFont="1" applyFill="1" applyBorder="1"/>
    <xf numFmtId="3" fontId="4" fillId="0" borderId="63" xfId="82" applyNumberFormat="1" applyFont="1" applyFill="1" applyBorder="1"/>
    <xf numFmtId="4" fontId="4" fillId="0" borderId="64" xfId="82" applyNumberFormat="1" applyFont="1" applyFill="1" applyBorder="1" applyAlignment="1">
      <alignment horizontal="center"/>
    </xf>
    <xf numFmtId="3" fontId="4" fillId="0" borderId="0" xfId="82" applyNumberFormat="1" applyFont="1" applyFill="1" applyBorder="1"/>
    <xf numFmtId="0" fontId="4" fillId="0" borderId="0" xfId="82" applyFont="1" applyFill="1" applyBorder="1"/>
    <xf numFmtId="0" fontId="3" fillId="0" borderId="62" xfId="82" applyFont="1" applyFill="1" applyBorder="1" applyAlignment="1">
      <alignment horizontal="center"/>
    </xf>
    <xf numFmtId="0" fontId="3" fillId="0" borderId="63" xfId="82" applyFont="1" applyFill="1" applyBorder="1" applyAlignment="1">
      <alignment horizontal="left" indent="1"/>
    </xf>
    <xf numFmtId="3" fontId="3" fillId="0" borderId="63" xfId="82" applyNumberFormat="1" applyFont="1" applyFill="1" applyBorder="1"/>
    <xf numFmtId="4" fontId="3" fillId="0" borderId="64" xfId="82" applyNumberFormat="1" applyFont="1" applyFill="1" applyBorder="1" applyAlignment="1">
      <alignment horizontal="center"/>
    </xf>
    <xf numFmtId="0" fontId="3" fillId="0" borderId="63" xfId="82" applyFont="1" applyFill="1" applyBorder="1" applyAlignment="1">
      <alignment horizontal="left" wrapText="1" indent="1"/>
    </xf>
    <xf numFmtId="0" fontId="4" fillId="0" borderId="62" xfId="82" applyFont="1" applyFill="1" applyBorder="1" applyAlignment="1">
      <alignment horizontal="center" vertical="top"/>
    </xf>
    <xf numFmtId="0" fontId="4" fillId="0" borderId="63" xfId="82" applyFont="1" applyFill="1" applyBorder="1" applyAlignment="1">
      <alignment wrapText="1"/>
    </xf>
    <xf numFmtId="3" fontId="4" fillId="0" borderId="0" xfId="82" applyNumberFormat="1" applyFont="1" applyFill="1" applyBorder="1" applyAlignment="1">
      <alignment vertical="top"/>
    </xf>
    <xf numFmtId="0" fontId="4" fillId="0" borderId="0" xfId="82" applyFont="1" applyFill="1" applyBorder="1" applyAlignment="1">
      <alignment vertical="top"/>
    </xf>
    <xf numFmtId="0" fontId="3" fillId="0" borderId="63" xfId="82" applyFont="1" applyFill="1" applyBorder="1"/>
    <xf numFmtId="0" fontId="4" fillId="0" borderId="62" xfId="82" applyFont="1" applyFill="1" applyBorder="1" applyAlignment="1">
      <alignment horizontal="center" vertical="center"/>
    </xf>
    <xf numFmtId="0" fontId="4" fillId="0" borderId="63" xfId="82" applyFont="1" applyFill="1" applyBorder="1" applyAlignment="1">
      <alignment vertical="center" wrapText="1"/>
    </xf>
    <xf numFmtId="3" fontId="4" fillId="0" borderId="63" xfId="82" applyNumberFormat="1" applyFont="1" applyFill="1" applyBorder="1" applyAlignment="1">
      <alignment vertical="center"/>
    </xf>
    <xf numFmtId="4" fontId="4" fillId="0" borderId="64" xfId="82" applyNumberFormat="1" applyFont="1" applyFill="1" applyBorder="1" applyAlignment="1">
      <alignment horizontal="center" vertical="center"/>
    </xf>
    <xf numFmtId="0" fontId="3" fillId="0" borderId="63" xfId="82" applyFont="1" applyFill="1" applyBorder="1" applyAlignment="1">
      <alignment wrapText="1"/>
    </xf>
    <xf numFmtId="0" fontId="3" fillId="0" borderId="62" xfId="82" applyFont="1" applyFill="1" applyBorder="1" applyAlignment="1">
      <alignment horizontal="center" vertical="top"/>
    </xf>
    <xf numFmtId="0" fontId="4" fillId="0" borderId="65" xfId="82" applyFont="1" applyFill="1" applyBorder="1" applyAlignment="1">
      <alignment horizontal="center" vertical="center"/>
    </xf>
    <xf numFmtId="0" fontId="4" fillId="0" borderId="66" xfId="82" applyFont="1" applyFill="1" applyBorder="1" applyAlignment="1">
      <alignment vertical="center"/>
    </xf>
    <xf numFmtId="4" fontId="4" fillId="0" borderId="67" xfId="82" applyNumberFormat="1" applyFont="1" applyFill="1" applyBorder="1" applyAlignment="1">
      <alignment horizontal="center" vertical="center"/>
    </xf>
    <xf numFmtId="0" fontId="4" fillId="0" borderId="0" xfId="82" applyNumberFormat="1" applyFont="1" applyFill="1" applyBorder="1" applyAlignment="1">
      <alignment vertical="center"/>
    </xf>
    <xf numFmtId="0" fontId="4" fillId="0" borderId="68" xfId="82" applyNumberFormat="1" applyFont="1" applyFill="1" applyBorder="1" applyAlignment="1">
      <alignment horizontal="center" vertical="center"/>
    </xf>
    <xf numFmtId="0" fontId="4" fillId="0" borderId="69" xfId="82" applyFont="1" applyFill="1" applyBorder="1" applyAlignment="1">
      <alignment vertical="center"/>
    </xf>
    <xf numFmtId="3" fontId="4" fillId="0" borderId="69" xfId="82" applyNumberFormat="1" applyFont="1" applyFill="1" applyBorder="1" applyAlignment="1">
      <alignment vertical="center"/>
    </xf>
    <xf numFmtId="4" fontId="4" fillId="0" borderId="70" xfId="82" applyNumberFormat="1" applyFont="1" applyFill="1" applyBorder="1" applyAlignment="1">
      <alignment horizontal="center" vertical="center"/>
    </xf>
    <xf numFmtId="0" fontId="3" fillId="0" borderId="71" xfId="82" applyFont="1" applyFill="1" applyBorder="1" applyAlignment="1">
      <alignment horizontal="center"/>
    </xf>
    <xf numFmtId="0" fontId="3" fillId="0" borderId="72" xfId="82" applyFont="1" applyFill="1" applyBorder="1"/>
    <xf numFmtId="3" fontId="3" fillId="0" borderId="72" xfId="82" applyNumberFormat="1" applyFont="1" applyFill="1" applyBorder="1"/>
    <xf numFmtId="4" fontId="3" fillId="0" borderId="73" xfId="82" applyNumberFormat="1" applyFont="1" applyFill="1" applyBorder="1" applyAlignment="1">
      <alignment horizontal="center"/>
    </xf>
    <xf numFmtId="0" fontId="4" fillId="0" borderId="68" xfId="82" applyFont="1" applyFill="1" applyBorder="1" applyAlignment="1">
      <alignment horizontal="center" vertical="center"/>
    </xf>
    <xf numFmtId="0" fontId="3" fillId="0" borderId="74" xfId="82" applyFont="1" applyFill="1" applyBorder="1" applyAlignment="1">
      <alignment horizontal="center" vertical="center"/>
    </xf>
    <xf numFmtId="0" fontId="3" fillId="0" borderId="75" xfId="82" applyFont="1" applyFill="1" applyBorder="1" applyAlignment="1">
      <alignment vertical="center" wrapText="1"/>
    </xf>
    <xf numFmtId="3" fontId="3" fillId="0" borderId="75" xfId="82" applyNumberFormat="1" applyFont="1" applyFill="1" applyBorder="1" applyAlignment="1">
      <alignment vertical="center"/>
    </xf>
    <xf numFmtId="4" fontId="3" fillId="0" borderId="76" xfId="82" applyNumberFormat="1" applyFont="1" applyFill="1" applyBorder="1" applyAlignment="1">
      <alignment horizontal="center" vertical="center"/>
    </xf>
    <xf numFmtId="3" fontId="3" fillId="0" borderId="0" xfId="82" applyNumberFormat="1" applyFont="1" applyFill="1" applyBorder="1" applyAlignment="1">
      <alignment vertical="center"/>
    </xf>
    <xf numFmtId="0" fontId="3" fillId="0" borderId="0" xfId="82" applyFont="1" applyFill="1" applyBorder="1" applyAlignment="1">
      <alignment vertical="center"/>
    </xf>
    <xf numFmtId="0" fontId="3" fillId="0" borderId="59" xfId="82" applyFont="1" applyFill="1" applyBorder="1" applyAlignment="1">
      <alignment horizontal="center" vertical="top"/>
    </xf>
    <xf numFmtId="0" fontId="3" fillId="0" borderId="60" xfId="82" applyFont="1" applyFill="1" applyBorder="1" applyAlignment="1">
      <alignment horizontal="left" wrapText="1"/>
    </xf>
    <xf numFmtId="0" fontId="3" fillId="0" borderId="63" xfId="82" applyFont="1" applyFill="1" applyBorder="1" applyAlignment="1">
      <alignment horizontal="left" wrapText="1"/>
    </xf>
    <xf numFmtId="0" fontId="4" fillId="0" borderId="63" xfId="82" applyFont="1" applyFill="1" applyBorder="1" applyAlignment="1">
      <alignment horizontal="left" vertical="center"/>
    </xf>
    <xf numFmtId="0" fontId="4" fillId="0" borderId="66" xfId="82" applyFont="1" applyFill="1" applyBorder="1" applyAlignment="1">
      <alignment horizontal="left" vertical="center"/>
    </xf>
    <xf numFmtId="3" fontId="4" fillId="0" borderId="66" xfId="82" applyNumberFormat="1" applyFont="1" applyFill="1" applyBorder="1" applyAlignment="1">
      <alignment vertical="center"/>
    </xf>
    <xf numFmtId="4" fontId="3" fillId="0" borderId="0" xfId="82" applyNumberFormat="1" applyFont="1" applyFill="1" applyBorder="1"/>
    <xf numFmtId="3" fontId="3" fillId="0" borderId="0" xfId="79" applyNumberFormat="1" applyFont="1" applyAlignment="1">
      <alignment vertical="center"/>
    </xf>
    <xf numFmtId="0" fontId="3" fillId="0" borderId="0" xfId="79" applyFont="1" applyAlignment="1">
      <alignment vertical="center"/>
    </xf>
    <xf numFmtId="3" fontId="4" fillId="0" borderId="0" xfId="82" applyNumberFormat="1" applyFont="1" applyBorder="1" applyAlignment="1">
      <alignment vertical="center"/>
    </xf>
    <xf numFmtId="3" fontId="26" fillId="0" borderId="0" xfId="82" applyNumberFormat="1" applyFont="1" applyBorder="1" applyAlignment="1">
      <alignment vertical="center"/>
    </xf>
    <xf numFmtId="0" fontId="3" fillId="0" borderId="0" xfId="82" applyFont="1" applyBorder="1"/>
    <xf numFmtId="3" fontId="3" fillId="0" borderId="0" xfId="82" applyNumberFormat="1" applyFont="1" applyBorder="1" applyAlignment="1"/>
    <xf numFmtId="3" fontId="3" fillId="24" borderId="0" xfId="82" applyNumberFormat="1" applyFont="1" applyFill="1" applyBorder="1" applyAlignment="1"/>
    <xf numFmtId="3" fontId="3" fillId="24" borderId="0" xfId="82" applyNumberFormat="1" applyFont="1" applyFill="1" applyBorder="1"/>
    <xf numFmtId="0" fontId="3" fillId="0" borderId="0" xfId="82" applyFont="1" applyBorder="1" applyAlignment="1">
      <alignment horizontal="center"/>
    </xf>
    <xf numFmtId="3" fontId="3" fillId="0" borderId="0" xfId="82" applyNumberFormat="1" applyFont="1" applyBorder="1" applyAlignment="1">
      <alignment horizontal="center"/>
    </xf>
    <xf numFmtId="3" fontId="3" fillId="24" borderId="0" xfId="82" applyNumberFormat="1" applyFont="1" applyFill="1" applyBorder="1" applyAlignment="1">
      <alignment horizontal="center"/>
    </xf>
    <xf numFmtId="3" fontId="3" fillId="0" borderId="0" xfId="82" applyNumberFormat="1" applyFont="1" applyBorder="1" applyAlignment="1">
      <alignment horizontal="center" vertical="center" wrapText="1"/>
    </xf>
    <xf numFmtId="0" fontId="4" fillId="0" borderId="82" xfId="88" applyFont="1" applyFill="1" applyBorder="1" applyAlignment="1">
      <alignment horizontal="center" vertical="center"/>
    </xf>
    <xf numFmtId="3" fontId="4" fillId="0" borderId="13" xfId="79" applyNumberFormat="1" applyFont="1" applyBorder="1" applyAlignment="1">
      <alignment vertical="center"/>
    </xf>
    <xf numFmtId="0" fontId="3" fillId="0" borderId="83" xfId="88" applyFont="1" applyFill="1" applyBorder="1" applyAlignment="1">
      <alignment horizontal="center" vertical="center"/>
    </xf>
    <xf numFmtId="0" fontId="3" fillId="0" borderId="84" xfId="88" applyFont="1" applyFill="1" applyBorder="1" applyAlignment="1">
      <alignment horizontal="center" vertical="center"/>
    </xf>
    <xf numFmtId="0" fontId="3" fillId="0" borderId="77" xfId="88" applyFont="1" applyFill="1" applyBorder="1" applyAlignment="1">
      <alignment horizontal="center" vertical="center"/>
    </xf>
    <xf numFmtId="0" fontId="3" fillId="0" borderId="85" xfId="88" applyFont="1" applyFill="1" applyBorder="1" applyAlignment="1">
      <alignment horizontal="center" vertical="center"/>
    </xf>
    <xf numFmtId="0" fontId="3" fillId="0" borderId="80" xfId="88" applyFont="1" applyFill="1" applyBorder="1" applyAlignment="1">
      <alignment horizontal="center" vertical="center"/>
    </xf>
    <xf numFmtId="3" fontId="3" fillId="25" borderId="13" xfId="79" applyNumberFormat="1" applyFont="1" applyFill="1" applyBorder="1" applyAlignment="1">
      <alignment vertical="center"/>
    </xf>
    <xf numFmtId="0" fontId="3" fillId="0" borderId="0" xfId="88" applyFont="1" applyFill="1" applyBorder="1" applyAlignment="1">
      <alignment vertical="center"/>
    </xf>
    <xf numFmtId="3" fontId="3" fillId="0" borderId="47" xfId="79" applyNumberFormat="1" applyFont="1" applyFill="1" applyBorder="1" applyAlignment="1">
      <alignment vertical="center"/>
    </xf>
    <xf numFmtId="3" fontId="3" fillId="0" borderId="17" xfId="79" applyNumberFormat="1" applyFont="1" applyFill="1" applyBorder="1" applyAlignment="1">
      <alignment vertical="center"/>
    </xf>
    <xf numFmtId="3" fontId="4" fillId="25" borderId="13" xfId="79" applyNumberFormat="1" applyFont="1" applyFill="1" applyBorder="1" applyAlignment="1">
      <alignment vertical="center"/>
    </xf>
    <xf numFmtId="0" fontId="4" fillId="0" borderId="0" xfId="79" applyFont="1" applyAlignment="1">
      <alignment vertical="center"/>
    </xf>
    <xf numFmtId="3" fontId="3" fillId="0" borderId="15" xfId="79" applyNumberFormat="1" applyFont="1" applyFill="1" applyBorder="1" applyAlignment="1">
      <alignment vertical="center"/>
    </xf>
    <xf numFmtId="0" fontId="3" fillId="0" borderId="0" xfId="79" applyFont="1" applyFill="1" applyAlignment="1">
      <alignment vertical="center"/>
    </xf>
    <xf numFmtId="3" fontId="3" fillId="0" borderId="0" xfId="79" applyNumberFormat="1" applyFont="1" applyFill="1" applyAlignment="1">
      <alignment vertical="center"/>
    </xf>
    <xf numFmtId="3" fontId="4" fillId="0" borderId="82" xfId="79" applyNumberFormat="1" applyFont="1" applyFill="1" applyBorder="1" applyAlignment="1">
      <alignment vertical="center"/>
    </xf>
    <xf numFmtId="3" fontId="4" fillId="0" borderId="0" xfId="79" applyNumberFormat="1" applyFont="1" applyAlignment="1">
      <alignment vertical="center"/>
    </xf>
    <xf numFmtId="3" fontId="3" fillId="0" borderId="83" xfId="79" applyNumberFormat="1" applyFont="1" applyFill="1" applyBorder="1" applyAlignment="1">
      <alignment vertical="center"/>
    </xf>
    <xf numFmtId="3" fontId="3" fillId="0" borderId="87" xfId="79" applyNumberFormat="1" applyFont="1" applyFill="1" applyBorder="1" applyAlignment="1">
      <alignment vertical="center"/>
    </xf>
    <xf numFmtId="3" fontId="4" fillId="0" borderId="78" xfId="79" applyNumberFormat="1" applyFont="1" applyFill="1" applyBorder="1" applyAlignment="1">
      <alignment vertical="center"/>
    </xf>
    <xf numFmtId="3" fontId="4" fillId="0" borderId="0" xfId="79" applyNumberFormat="1" applyFont="1" applyBorder="1" applyAlignment="1">
      <alignment vertical="center"/>
    </xf>
    <xf numFmtId="0" fontId="4" fillId="0" borderId="0" xfId="79" applyFont="1" applyBorder="1" applyAlignment="1">
      <alignment vertical="center"/>
    </xf>
    <xf numFmtId="0" fontId="3" fillId="0" borderId="0" xfId="87" applyFont="1" applyFill="1" applyBorder="1" applyAlignment="1">
      <alignment vertical="center"/>
    </xf>
    <xf numFmtId="0" fontId="28" fillId="0" borderId="68" xfId="82" applyFont="1" applyFill="1" applyBorder="1" applyAlignment="1">
      <alignment horizontal="center" vertical="center" wrapText="1"/>
    </xf>
    <xf numFmtId="0" fontId="4" fillId="0" borderId="69" xfId="82" applyFont="1" applyFill="1" applyBorder="1" applyAlignment="1">
      <alignment horizontal="center" vertical="center" wrapText="1"/>
    </xf>
    <xf numFmtId="3" fontId="4" fillId="0" borderId="69" xfId="82" applyNumberFormat="1" applyFont="1" applyFill="1" applyBorder="1" applyAlignment="1">
      <alignment horizontal="center" vertical="center" wrapText="1"/>
    </xf>
    <xf numFmtId="4" fontId="4" fillId="0" borderId="70" xfId="82" applyNumberFormat="1" applyFont="1" applyFill="1" applyBorder="1" applyAlignment="1">
      <alignment horizontal="center" vertical="center" wrapText="1"/>
    </xf>
    <xf numFmtId="0" fontId="4" fillId="0" borderId="69" xfId="82" applyNumberFormat="1" applyFont="1" applyFill="1" applyBorder="1" applyAlignment="1">
      <alignment vertical="center"/>
    </xf>
    <xf numFmtId="4" fontId="4" fillId="0" borderId="88" xfId="82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vertical="top"/>
    </xf>
    <xf numFmtId="0" fontId="4" fillId="0" borderId="22" xfId="79" applyFont="1" applyFill="1" applyBorder="1" applyAlignment="1">
      <alignment vertical="center"/>
    </xf>
    <xf numFmtId="3" fontId="4" fillId="0" borderId="13" xfId="79" applyNumberFormat="1" applyFont="1" applyFill="1" applyBorder="1" applyAlignment="1">
      <alignment vertical="center"/>
    </xf>
    <xf numFmtId="0" fontId="3" fillId="0" borderId="20" xfId="79" applyFont="1" applyFill="1" applyBorder="1" applyAlignment="1">
      <alignment vertical="center"/>
    </xf>
    <xf numFmtId="0" fontId="3" fillId="0" borderId="92" xfId="79" applyFont="1" applyFill="1" applyBorder="1" applyAlignment="1">
      <alignment vertical="center"/>
    </xf>
    <xf numFmtId="3" fontId="3" fillId="0" borderId="93" xfId="79" applyNumberFormat="1" applyFont="1" applyFill="1" applyBorder="1" applyAlignment="1">
      <alignment vertical="center"/>
    </xf>
    <xf numFmtId="0" fontId="3" fillId="0" borderId="18" xfId="79" applyFont="1" applyFill="1" applyBorder="1" applyAlignment="1">
      <alignment vertical="center"/>
    </xf>
    <xf numFmtId="0" fontId="3" fillId="0" borderId="21" xfId="79" applyFont="1" applyFill="1" applyBorder="1" applyAlignment="1">
      <alignment vertical="center"/>
    </xf>
    <xf numFmtId="0" fontId="4" fillId="0" borderId="22" xfId="79" applyFont="1" applyFill="1" applyBorder="1" applyAlignment="1">
      <alignment vertical="center" wrapText="1"/>
    </xf>
    <xf numFmtId="0" fontId="3" fillId="0" borderId="79" xfId="79" applyFont="1" applyFill="1" applyBorder="1" applyAlignment="1">
      <alignment vertical="center"/>
    </xf>
    <xf numFmtId="3" fontId="3" fillId="0" borderId="86" xfId="79" applyNumberFormat="1" applyFont="1" applyFill="1" applyBorder="1" applyAlignment="1">
      <alignment vertical="center"/>
    </xf>
    <xf numFmtId="0" fontId="4" fillId="0" borderId="82" xfId="79" applyFont="1" applyFill="1" applyBorder="1" applyAlignment="1">
      <alignment vertical="center"/>
    </xf>
    <xf numFmtId="3" fontId="3" fillId="0" borderId="13" xfId="79" applyNumberFormat="1" applyFont="1" applyFill="1" applyBorder="1" applyAlignment="1">
      <alignment vertical="center"/>
    </xf>
    <xf numFmtId="0" fontId="3" fillId="0" borderId="83" xfId="79" applyFont="1" applyFill="1" applyBorder="1" applyAlignment="1">
      <alignment vertical="center"/>
    </xf>
    <xf numFmtId="0" fontId="4" fillId="0" borderId="83" xfId="79" applyFont="1" applyFill="1" applyBorder="1" applyAlignment="1">
      <alignment horizontal="center" vertical="center"/>
    </xf>
    <xf numFmtId="0" fontId="3" fillId="0" borderId="85" xfId="79" applyFont="1" applyFill="1" applyBorder="1" applyAlignment="1">
      <alignment vertical="center"/>
    </xf>
    <xf numFmtId="0" fontId="4" fillId="0" borderId="85" xfId="79" applyFont="1" applyFill="1" applyBorder="1" applyAlignment="1">
      <alignment horizontal="center" vertical="center"/>
    </xf>
    <xf numFmtId="11" fontId="3" fillId="0" borderId="85" xfId="79" applyNumberFormat="1" applyFont="1" applyFill="1" applyBorder="1" applyAlignment="1">
      <alignment vertical="center"/>
    </xf>
    <xf numFmtId="0" fontId="4" fillId="0" borderId="82" xfId="79" applyFont="1" applyFill="1" applyBorder="1" applyAlignment="1">
      <alignment horizontal="center" vertical="center"/>
    </xf>
    <xf numFmtId="0" fontId="3" fillId="0" borderId="83" xfId="79" applyFont="1" applyFill="1" applyBorder="1" applyAlignment="1">
      <alignment horizontal="center" vertical="center"/>
    </xf>
    <xf numFmtId="0" fontId="3" fillId="0" borderId="19" xfId="79" applyFont="1" applyFill="1" applyBorder="1" applyAlignment="1">
      <alignment vertical="center"/>
    </xf>
    <xf numFmtId="0" fontId="3" fillId="0" borderId="87" xfId="79" applyFont="1" applyFill="1" applyBorder="1" applyAlignment="1">
      <alignment horizontal="center" vertical="center"/>
    </xf>
    <xf numFmtId="0" fontId="4" fillId="0" borderId="89" xfId="79" applyFont="1" applyFill="1" applyBorder="1" applyAlignment="1">
      <alignment vertical="center"/>
    </xf>
    <xf numFmtId="0" fontId="4" fillId="0" borderId="78" xfId="79" applyFont="1" applyFill="1" applyBorder="1" applyAlignment="1">
      <alignment horizontal="center" vertical="center"/>
    </xf>
    <xf numFmtId="3" fontId="3" fillId="0" borderId="68" xfId="83" applyNumberFormat="1" applyFont="1" applyBorder="1" applyAlignment="1">
      <alignment horizontal="center" vertical="center" wrapText="1"/>
    </xf>
    <xf numFmtId="3" fontId="3" fillId="0" borderId="69" xfId="83" applyNumberFormat="1" applyFont="1" applyBorder="1" applyAlignment="1">
      <alignment horizontal="center" vertical="center" wrapText="1"/>
    </xf>
    <xf numFmtId="3" fontId="3" fillId="0" borderId="69" xfId="83" applyNumberFormat="1" applyFont="1" applyBorder="1" applyAlignment="1">
      <alignment horizontal="center" vertical="center"/>
    </xf>
    <xf numFmtId="3" fontId="23" fillId="0" borderId="69" xfId="83" applyNumberFormat="1" applyFont="1" applyBorder="1" applyAlignment="1">
      <alignment horizontal="center" vertical="center" wrapText="1"/>
    </xf>
    <xf numFmtId="3" fontId="3" fillId="0" borderId="94" xfId="83" applyNumberFormat="1" applyFont="1" applyBorder="1" applyAlignment="1">
      <alignment horizontal="center" vertical="center" wrapText="1"/>
    </xf>
    <xf numFmtId="3" fontId="3" fillId="0" borderId="95" xfId="83" applyNumberFormat="1" applyFont="1" applyBorder="1" applyAlignment="1">
      <alignment horizontal="center"/>
    </xf>
    <xf numFmtId="3" fontId="4" fillId="0" borderId="96" xfId="83" applyNumberFormat="1" applyFont="1" applyBorder="1" applyAlignment="1">
      <alignment horizontal="center"/>
    </xf>
    <xf numFmtId="3" fontId="4" fillId="0" borderId="97" xfId="83" applyNumberFormat="1" applyFont="1" applyBorder="1"/>
    <xf numFmtId="3" fontId="4" fillId="0" borderId="96" xfId="83" applyNumberFormat="1" applyFont="1" applyBorder="1" applyAlignment="1">
      <alignment horizontal="right"/>
    </xf>
    <xf numFmtId="3" fontId="4" fillId="0" borderId="98" xfId="83" applyNumberFormat="1" applyFont="1" applyBorder="1" applyAlignment="1">
      <alignment horizontal="right"/>
    </xf>
    <xf numFmtId="3" fontId="3" fillId="0" borderId="99" xfId="83" applyNumberFormat="1" applyFont="1" applyBorder="1" applyAlignment="1">
      <alignment horizontal="center"/>
    </xf>
    <xf numFmtId="3" fontId="3" fillId="0" borderId="100" xfId="83" applyNumberFormat="1" applyFont="1" applyBorder="1" applyAlignment="1">
      <alignment horizontal="center"/>
    </xf>
    <xf numFmtId="3" fontId="3" fillId="0" borderId="100" xfId="83" applyNumberFormat="1" applyFont="1" applyBorder="1"/>
    <xf numFmtId="3" fontId="3" fillId="0" borderId="100" xfId="83" applyNumberFormat="1" applyFont="1" applyBorder="1" applyAlignment="1">
      <alignment horizontal="right" wrapText="1"/>
    </xf>
    <xf numFmtId="3" fontId="3" fillId="0" borderId="101" xfId="83" applyNumberFormat="1" applyFont="1" applyBorder="1" applyAlignment="1">
      <alignment horizontal="right" wrapText="1"/>
    </xf>
    <xf numFmtId="49" fontId="3" fillId="0" borderId="100" xfId="83" applyNumberFormat="1" applyFont="1" applyBorder="1" applyAlignment="1">
      <alignment horizontal="left" indent="2"/>
    </xf>
    <xf numFmtId="3" fontId="3" fillId="0" borderId="102" xfId="83" applyNumberFormat="1" applyFont="1" applyBorder="1" applyAlignment="1">
      <alignment horizontal="center"/>
    </xf>
    <xf numFmtId="3" fontId="4" fillId="0" borderId="97" xfId="83" applyNumberFormat="1" applyFont="1" applyBorder="1" applyAlignment="1">
      <alignment horizontal="center"/>
    </xf>
    <xf numFmtId="3" fontId="4" fillId="0" borderId="97" xfId="83" applyNumberFormat="1" applyFont="1" applyBorder="1" applyAlignment="1">
      <alignment horizontal="right"/>
    </xf>
    <xf numFmtId="3" fontId="4" fillId="0" borderId="103" xfId="83" applyNumberFormat="1" applyFont="1" applyBorder="1" applyAlignment="1">
      <alignment horizontal="right"/>
    </xf>
    <xf numFmtId="3" fontId="3" fillId="0" borderId="104" xfId="83" applyNumberFormat="1" applyFont="1" applyBorder="1" applyAlignment="1">
      <alignment horizontal="center" vertical="center"/>
    </xf>
    <xf numFmtId="3" fontId="4" fillId="0" borderId="105" xfId="83" applyNumberFormat="1" applyFont="1" applyBorder="1" applyAlignment="1">
      <alignment horizontal="center" vertical="center"/>
    </xf>
    <xf numFmtId="3" fontId="4" fillId="0" borderId="105" xfId="83" applyNumberFormat="1" applyFont="1" applyBorder="1" applyAlignment="1">
      <alignment vertical="center"/>
    </xf>
    <xf numFmtId="3" fontId="4" fillId="0" borderId="105" xfId="83" applyNumberFormat="1" applyFont="1" applyBorder="1" applyAlignment="1">
      <alignment horizontal="right" vertical="center"/>
    </xf>
    <xf numFmtId="3" fontId="4" fillId="0" borderId="106" xfId="83" applyNumberFormat="1" applyFont="1" applyBorder="1" applyAlignment="1">
      <alignment horizontal="right" vertical="center"/>
    </xf>
    <xf numFmtId="3" fontId="4" fillId="0" borderId="102" xfId="83" applyNumberFormat="1" applyFont="1" applyBorder="1" applyAlignment="1">
      <alignment horizontal="center"/>
    </xf>
    <xf numFmtId="3" fontId="4" fillId="0" borderId="97" xfId="83" applyNumberFormat="1" applyFont="1" applyBorder="1" applyAlignment="1"/>
    <xf numFmtId="3" fontId="3" fillId="0" borderId="100" xfId="83" applyNumberFormat="1" applyFont="1" applyBorder="1" applyAlignment="1"/>
    <xf numFmtId="3" fontId="3" fillId="0" borderId="100" xfId="83" applyNumberFormat="1" applyFont="1" applyBorder="1" applyAlignment="1">
      <alignment horizontal="left" indent="1"/>
    </xf>
    <xf numFmtId="3" fontId="3" fillId="0" borderId="68" xfId="83" applyNumberFormat="1" applyFont="1" applyBorder="1" applyAlignment="1">
      <alignment horizontal="center" vertical="center"/>
    </xf>
    <xf numFmtId="3" fontId="4" fillId="0" borderId="69" xfId="83" applyNumberFormat="1" applyFont="1" applyBorder="1" applyAlignment="1">
      <alignment horizontal="center" vertical="center"/>
    </xf>
    <xf numFmtId="3" fontId="4" fillId="0" borderId="69" xfId="83" applyNumberFormat="1" applyFont="1" applyBorder="1" applyAlignment="1">
      <alignment vertical="center"/>
    </xf>
    <xf numFmtId="3" fontId="4" fillId="0" borderId="69" xfId="83" applyNumberFormat="1" applyFont="1" applyBorder="1" applyAlignment="1">
      <alignment horizontal="right" vertical="center"/>
    </xf>
    <xf numFmtId="3" fontId="4" fillId="0" borderId="94" xfId="83" applyNumberFormat="1" applyFont="1" applyBorder="1" applyAlignment="1">
      <alignment horizontal="right" vertical="center"/>
    </xf>
    <xf numFmtId="3" fontId="3" fillId="0" borderId="107" xfId="83" applyNumberFormat="1" applyFont="1" applyBorder="1" applyAlignment="1">
      <alignment horizontal="center" vertical="center" wrapText="1"/>
    </xf>
    <xf numFmtId="3" fontId="4" fillId="0" borderId="69" xfId="83" applyNumberFormat="1" applyFont="1" applyBorder="1" applyAlignment="1">
      <alignment horizontal="center" vertical="center" wrapText="1"/>
    </xf>
    <xf numFmtId="3" fontId="4" fillId="0" borderId="70" xfId="83" applyNumberFormat="1" applyFont="1" applyBorder="1" applyAlignment="1">
      <alignment horizontal="center" vertical="center" wrapText="1"/>
    </xf>
    <xf numFmtId="3" fontId="4" fillId="0" borderId="109" xfId="83" applyNumberFormat="1" applyFont="1" applyBorder="1" applyAlignment="1">
      <alignment horizontal="right"/>
    </xf>
    <xf numFmtId="3" fontId="3" fillId="0" borderId="110" xfId="83" applyNumberFormat="1" applyFont="1" applyBorder="1" applyAlignment="1">
      <alignment horizontal="right" wrapText="1"/>
    </xf>
    <xf numFmtId="3" fontId="4" fillId="0" borderId="100" xfId="83" applyNumberFormat="1" applyFont="1" applyBorder="1" applyAlignment="1">
      <alignment horizontal="right" wrapText="1"/>
    </xf>
    <xf numFmtId="3" fontId="4" fillId="0" borderId="111" xfId="83" applyNumberFormat="1" applyFont="1" applyBorder="1" applyAlignment="1">
      <alignment horizontal="right" wrapText="1"/>
    </xf>
    <xf numFmtId="3" fontId="3" fillId="0" borderId="112" xfId="83" applyNumberFormat="1" applyFont="1" applyBorder="1" applyAlignment="1">
      <alignment horizontal="right"/>
    </xf>
    <xf numFmtId="3" fontId="4" fillId="0" borderId="113" xfId="83" applyNumberFormat="1" applyFont="1" applyBorder="1" applyAlignment="1">
      <alignment horizontal="right"/>
    </xf>
    <xf numFmtId="3" fontId="4" fillId="0" borderId="115" xfId="83" applyNumberFormat="1" applyFont="1" applyBorder="1" applyAlignment="1">
      <alignment horizontal="right" vertical="center"/>
    </xf>
    <xf numFmtId="3" fontId="4" fillId="0" borderId="70" xfId="83" applyNumberFormat="1" applyFont="1" applyBorder="1" applyAlignment="1">
      <alignment horizontal="right" vertical="center"/>
    </xf>
    <xf numFmtId="3" fontId="4" fillId="0" borderId="95" xfId="83" applyNumberFormat="1" applyFont="1" applyBorder="1" applyAlignment="1">
      <alignment horizontal="center"/>
    </xf>
    <xf numFmtId="3" fontId="4" fillId="0" borderId="96" xfId="83" applyNumberFormat="1" applyFont="1" applyBorder="1"/>
    <xf numFmtId="3" fontId="4" fillId="0" borderId="98" xfId="83" applyNumberFormat="1" applyFont="1" applyBorder="1"/>
    <xf numFmtId="3" fontId="3" fillId="0" borderId="101" xfId="83" applyNumberFormat="1" applyFont="1" applyBorder="1"/>
    <xf numFmtId="3" fontId="4" fillId="0" borderId="103" xfId="83" applyNumberFormat="1" applyFont="1" applyBorder="1"/>
    <xf numFmtId="3" fontId="4" fillId="0" borderId="106" xfId="83" applyNumberFormat="1" applyFont="1" applyBorder="1" applyAlignment="1">
      <alignment vertical="center"/>
    </xf>
    <xf numFmtId="3" fontId="4" fillId="0" borderId="103" xfId="83" applyNumberFormat="1" applyFont="1" applyBorder="1" applyAlignment="1"/>
    <xf numFmtId="3" fontId="3" fillId="0" borderId="101" xfId="83" applyNumberFormat="1" applyFont="1" applyBorder="1" applyAlignment="1"/>
    <xf numFmtId="3" fontId="4" fillId="0" borderId="94" xfId="83" applyNumberFormat="1" applyFont="1" applyBorder="1" applyAlignment="1">
      <alignment vertical="center"/>
    </xf>
    <xf numFmtId="3" fontId="4" fillId="0" borderId="107" xfId="83" applyNumberFormat="1" applyFont="1" applyBorder="1" applyAlignment="1">
      <alignment horizontal="center" vertical="center" wrapText="1"/>
    </xf>
    <xf numFmtId="3" fontId="4" fillId="0" borderId="108" xfId="83" applyNumberFormat="1" applyFont="1" applyBorder="1"/>
    <xf numFmtId="3" fontId="4" fillId="0" borderId="109" xfId="83" applyNumberFormat="1" applyFont="1" applyBorder="1"/>
    <xf numFmtId="3" fontId="3" fillId="0" borderId="110" xfId="83" applyNumberFormat="1" applyFont="1" applyBorder="1"/>
    <xf numFmtId="3" fontId="3" fillId="0" borderId="111" xfId="83" applyNumberFormat="1" applyFont="1" applyBorder="1"/>
    <xf numFmtId="3" fontId="4" fillId="0" borderId="112" xfId="83" applyNumberFormat="1" applyFont="1" applyBorder="1"/>
    <xf numFmtId="3" fontId="4" fillId="0" borderId="113" xfId="83" applyNumberFormat="1" applyFont="1" applyBorder="1"/>
    <xf numFmtId="3" fontId="4" fillId="0" borderId="114" xfId="83" applyNumberFormat="1" applyFont="1" applyBorder="1" applyAlignment="1">
      <alignment vertical="center"/>
    </xf>
    <xf numFmtId="3" fontId="4" fillId="0" borderId="115" xfId="83" applyNumberFormat="1" applyFont="1" applyBorder="1" applyAlignment="1">
      <alignment vertical="center"/>
    </xf>
    <xf numFmtId="3" fontId="4" fillId="0" borderId="112" xfId="83" applyNumberFormat="1" applyFont="1" applyBorder="1" applyAlignment="1"/>
    <xf numFmtId="3" fontId="4" fillId="0" borderId="113" xfId="83" applyNumberFormat="1" applyFont="1" applyBorder="1" applyAlignment="1"/>
    <xf numFmtId="3" fontId="3" fillId="0" borderId="110" xfId="83" applyNumberFormat="1" applyFont="1" applyBorder="1" applyAlignment="1"/>
    <xf numFmtId="3" fontId="3" fillId="0" borderId="111" xfId="83" applyNumberFormat="1" applyFont="1" applyBorder="1" applyAlignment="1"/>
    <xf numFmtId="3" fontId="4" fillId="0" borderId="107" xfId="83" applyNumberFormat="1" applyFont="1" applyBorder="1" applyAlignment="1">
      <alignment vertical="center"/>
    </xf>
    <xf numFmtId="3" fontId="4" fillId="0" borderId="70" xfId="83" applyNumberFormat="1" applyFont="1" applyBorder="1" applyAlignment="1">
      <alignment vertical="center"/>
    </xf>
    <xf numFmtId="0" fontId="4" fillId="0" borderId="63" xfId="82" applyFont="1" applyFill="1" applyBorder="1" applyAlignment="1">
      <alignment vertical="center"/>
    </xf>
    <xf numFmtId="3" fontId="4" fillId="0" borderId="108" xfId="83" applyNumberFormat="1" applyFont="1" applyBorder="1" applyAlignment="1">
      <alignment horizontal="right"/>
    </xf>
    <xf numFmtId="3" fontId="4" fillId="0" borderId="114" xfId="83" applyNumberFormat="1" applyFont="1" applyBorder="1" applyAlignment="1">
      <alignment horizontal="right" vertical="center"/>
    </xf>
    <xf numFmtId="3" fontId="4" fillId="0" borderId="112" xfId="83" applyNumberFormat="1" applyFont="1" applyBorder="1" applyAlignment="1">
      <alignment horizontal="right"/>
    </xf>
    <xf numFmtId="3" fontId="4" fillId="0" borderId="107" xfId="83" applyNumberFormat="1" applyFont="1" applyBorder="1" applyAlignment="1">
      <alignment horizontal="right" vertical="center"/>
    </xf>
    <xf numFmtId="3" fontId="3" fillId="0" borderId="111" xfId="83" applyNumberFormat="1" applyFont="1" applyBorder="1" applyAlignment="1">
      <alignment horizontal="right" wrapText="1"/>
    </xf>
    <xf numFmtId="0" fontId="3" fillId="0" borderId="0" xfId="101" applyFont="1" applyBorder="1" applyAlignment="1">
      <alignment horizontal="center" vertical="center"/>
    </xf>
    <xf numFmtId="3" fontId="3" fillId="0" borderId="0" xfId="0" applyNumberFormat="1" applyFont="1" applyAlignment="1">
      <alignment vertical="top"/>
    </xf>
    <xf numFmtId="3" fontId="3" fillId="0" borderId="0" xfId="101" applyNumberFormat="1" applyFont="1" applyBorder="1"/>
    <xf numFmtId="3" fontId="4" fillId="0" borderId="0" xfId="101" applyNumberFormat="1" applyFont="1" applyBorder="1" applyAlignment="1"/>
    <xf numFmtId="3" fontId="3" fillId="0" borderId="0" xfId="101" applyNumberFormat="1" applyFont="1" applyBorder="1" applyAlignment="1"/>
    <xf numFmtId="3" fontId="4" fillId="0" borderId="0" xfId="101" applyNumberFormat="1" applyFont="1" applyBorder="1"/>
    <xf numFmtId="0" fontId="3" fillId="0" borderId="0" xfId="101" applyFont="1" applyBorder="1"/>
    <xf numFmtId="0" fontId="3" fillId="0" borderId="0" xfId="101" applyFont="1" applyBorder="1" applyAlignment="1"/>
    <xf numFmtId="0" fontId="4" fillId="0" borderId="0" xfId="101" applyFont="1" applyBorder="1" applyAlignment="1"/>
    <xf numFmtId="0" fontId="3" fillId="0" borderId="0" xfId="101" applyFont="1" applyFill="1" applyBorder="1" applyAlignment="1">
      <alignment horizontal="center" vertical="center"/>
    </xf>
    <xf numFmtId="0" fontId="3" fillId="0" borderId="0" xfId="101" applyFont="1" applyFill="1" applyBorder="1" applyAlignment="1">
      <alignment horizontal="center" vertical="top"/>
    </xf>
    <xf numFmtId="0" fontId="3" fillId="0" borderId="0" xfId="101" applyFont="1" applyBorder="1" applyAlignment="1">
      <alignment wrapText="1"/>
    </xf>
    <xf numFmtId="3" fontId="3" fillId="0" borderId="0" xfId="101" applyNumberFormat="1" applyFont="1" applyBorder="1" applyAlignment="1">
      <alignment horizontal="right"/>
    </xf>
    <xf numFmtId="0" fontId="3" fillId="0" borderId="0" xfId="101" applyFont="1" applyBorder="1" applyAlignment="1">
      <alignment horizontal="center" wrapText="1"/>
    </xf>
    <xf numFmtId="3" fontId="3" fillId="0" borderId="0" xfId="101" applyNumberFormat="1" applyFont="1" applyBorder="1" applyAlignment="1">
      <alignment horizontal="center"/>
    </xf>
    <xf numFmtId="0" fontId="3" fillId="0" borderId="0" xfId="101" applyFont="1" applyBorder="1" applyAlignment="1">
      <alignment horizontal="center"/>
    </xf>
    <xf numFmtId="0" fontId="3" fillId="0" borderId="0" xfId="101" applyFont="1" applyFill="1" applyBorder="1" applyAlignment="1">
      <alignment horizontal="center" vertical="center" wrapText="1"/>
    </xf>
    <xf numFmtId="0" fontId="3" fillId="0" borderId="59" xfId="101" applyFont="1" applyFill="1" applyBorder="1" applyAlignment="1">
      <alignment horizontal="center" wrapText="1"/>
    </xf>
    <xf numFmtId="0" fontId="4" fillId="0" borderId="60" xfId="101" applyFont="1" applyFill="1" applyBorder="1" applyAlignment="1"/>
    <xf numFmtId="3" fontId="3" fillId="0" borderId="60" xfId="102" applyNumberFormat="1" applyFont="1" applyFill="1" applyBorder="1" applyAlignment="1">
      <alignment wrapText="1"/>
    </xf>
    <xf numFmtId="3" fontId="3" fillId="0" borderId="60" xfId="102" applyNumberFormat="1" applyFont="1" applyFill="1" applyBorder="1" applyAlignment="1">
      <alignment horizontal="right" wrapText="1"/>
    </xf>
    <xf numFmtId="3" fontId="3" fillId="0" borderId="60" xfId="103" applyNumberFormat="1" applyFont="1" applyFill="1" applyBorder="1" applyAlignment="1">
      <alignment wrapText="1"/>
    </xf>
    <xf numFmtId="3" fontId="3" fillId="0" borderId="124" xfId="102" applyNumberFormat="1" applyFont="1" applyFill="1" applyBorder="1" applyAlignment="1">
      <alignment horizontal="right" wrapText="1"/>
    </xf>
    <xf numFmtId="3" fontId="4" fillId="0" borderId="59" xfId="103" applyNumberFormat="1" applyFont="1" applyFill="1" applyBorder="1" applyAlignment="1">
      <alignment wrapText="1"/>
    </xf>
    <xf numFmtId="3" fontId="4" fillId="0" borderId="60" xfId="103" applyNumberFormat="1" applyFont="1" applyFill="1" applyBorder="1" applyAlignment="1">
      <alignment wrapText="1"/>
    </xf>
    <xf numFmtId="3" fontId="4" fillId="0" borderId="61" xfId="103" applyNumberFormat="1" applyFont="1" applyFill="1" applyBorder="1" applyAlignment="1">
      <alignment wrapText="1"/>
    </xf>
    <xf numFmtId="3" fontId="3" fillId="0" borderId="125" xfId="103" applyNumberFormat="1" applyFont="1" applyFill="1" applyBorder="1" applyAlignment="1">
      <alignment wrapText="1"/>
    </xf>
    <xf numFmtId="3" fontId="3" fillId="0" borderId="126" xfId="101" applyNumberFormat="1" applyFont="1" applyBorder="1" applyAlignment="1">
      <alignment wrapText="1"/>
    </xf>
    <xf numFmtId="0" fontId="3" fillId="0" borderId="71" xfId="101" applyFont="1" applyFill="1" applyBorder="1" applyAlignment="1">
      <alignment horizontal="center" wrapText="1"/>
    </xf>
    <xf numFmtId="0" fontId="3" fillId="0" borderId="72" xfId="101" applyFont="1" applyFill="1" applyBorder="1" applyAlignment="1">
      <alignment horizontal="center" vertical="top" wrapText="1"/>
    </xf>
    <xf numFmtId="3" fontId="3" fillId="0" borderId="72" xfId="102" applyNumberFormat="1" applyFont="1" applyFill="1" applyBorder="1" applyAlignment="1">
      <alignment wrapText="1"/>
    </xf>
    <xf numFmtId="3" fontId="3" fillId="0" borderId="72" xfId="102" applyNumberFormat="1" applyFont="1" applyFill="1" applyBorder="1" applyAlignment="1">
      <alignment horizontal="right" wrapText="1"/>
    </xf>
    <xf numFmtId="3" fontId="3" fillId="0" borderId="72" xfId="103" applyNumberFormat="1" applyFont="1" applyFill="1" applyBorder="1" applyAlignment="1">
      <alignment wrapText="1"/>
    </xf>
    <xf numFmtId="3" fontId="3" fillId="0" borderId="127" xfId="102" applyNumberFormat="1" applyFont="1" applyFill="1" applyBorder="1" applyAlignment="1">
      <alignment horizontal="right" wrapText="1"/>
    </xf>
    <xf numFmtId="3" fontId="4" fillId="0" borderId="71" xfId="103" applyNumberFormat="1" applyFont="1" applyFill="1" applyBorder="1" applyAlignment="1">
      <alignment wrapText="1"/>
    </xf>
    <xf numFmtId="3" fontId="4" fillId="0" borderId="72" xfId="103" applyNumberFormat="1" applyFont="1" applyFill="1" applyBorder="1" applyAlignment="1">
      <alignment wrapText="1"/>
    </xf>
    <xf numFmtId="3" fontId="4" fillId="0" borderId="73" xfId="103" applyNumberFormat="1" applyFont="1" applyFill="1" applyBorder="1" applyAlignment="1">
      <alignment wrapText="1"/>
    </xf>
    <xf numFmtId="3" fontId="3" fillId="0" borderId="128" xfId="104" applyNumberFormat="1" applyFont="1" applyBorder="1" applyAlignment="1">
      <alignment wrapText="1"/>
    </xf>
    <xf numFmtId="3" fontId="3" fillId="0" borderId="129" xfId="101" applyNumberFormat="1" applyFont="1" applyBorder="1" applyAlignment="1">
      <alignment wrapText="1"/>
    </xf>
    <xf numFmtId="0" fontId="4" fillId="0" borderId="130" xfId="101" applyFont="1" applyFill="1" applyBorder="1" applyAlignment="1">
      <alignment horizontal="center" wrapText="1"/>
    </xf>
    <xf numFmtId="0" fontId="4" fillId="0" borderId="131" xfId="101" applyFont="1" applyFill="1" applyBorder="1" applyAlignment="1">
      <alignment horizontal="center" wrapText="1"/>
    </xf>
    <xf numFmtId="3" fontId="4" fillId="0" borderId="131" xfId="102" applyNumberFormat="1" applyFont="1" applyFill="1" applyBorder="1" applyAlignment="1">
      <alignment horizontal="center" wrapText="1"/>
    </xf>
    <xf numFmtId="3" fontId="4" fillId="0" borderId="131" xfId="102" applyNumberFormat="1" applyFont="1" applyFill="1" applyBorder="1" applyAlignment="1">
      <alignment horizontal="right" wrapText="1"/>
    </xf>
    <xf numFmtId="3" fontId="4" fillId="0" borderId="131" xfId="103" applyNumberFormat="1" applyFont="1" applyFill="1" applyBorder="1" applyAlignment="1">
      <alignment wrapText="1"/>
    </xf>
    <xf numFmtId="3" fontId="4" fillId="0" borderId="132" xfId="102" applyNumberFormat="1" applyFont="1" applyFill="1" applyBorder="1" applyAlignment="1">
      <alignment horizontal="right" wrapText="1"/>
    </xf>
    <xf numFmtId="3" fontId="4" fillId="0" borderId="130" xfId="103" applyNumberFormat="1" applyFont="1" applyFill="1" applyBorder="1" applyAlignment="1">
      <alignment wrapText="1"/>
    </xf>
    <xf numFmtId="3" fontId="4" fillId="0" borderId="133" xfId="103" applyNumberFormat="1" applyFont="1" applyFill="1" applyBorder="1" applyAlignment="1">
      <alignment wrapText="1"/>
    </xf>
    <xf numFmtId="3" fontId="4" fillId="0" borderId="134" xfId="104" applyNumberFormat="1" applyFont="1" applyBorder="1" applyAlignment="1">
      <alignment wrapText="1"/>
    </xf>
    <xf numFmtId="3" fontId="4" fillId="0" borderId="135" xfId="101" applyNumberFormat="1" applyFont="1" applyBorder="1" applyAlignment="1">
      <alignment wrapText="1"/>
    </xf>
    <xf numFmtId="0" fontId="4" fillId="0" borderId="0" xfId="101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3" fontId="4" fillId="0" borderId="75" xfId="101" applyNumberFormat="1" applyFont="1" applyFill="1" applyBorder="1" applyAlignment="1">
      <alignment horizontal="center" vertical="center" wrapText="1"/>
    </xf>
    <xf numFmtId="3" fontId="4" fillId="0" borderId="66" xfId="101" applyNumberFormat="1" applyFont="1" applyFill="1" applyBorder="1" applyAlignment="1">
      <alignment horizontal="center" vertical="center" wrapText="1"/>
    </xf>
    <xf numFmtId="3" fontId="4" fillId="0" borderId="76" xfId="101" applyNumberFormat="1" applyFont="1" applyFill="1" applyBorder="1" applyAlignment="1">
      <alignment horizontal="center" vertical="center" wrapText="1"/>
    </xf>
    <xf numFmtId="3" fontId="4" fillId="0" borderId="67" xfId="101" applyNumberFormat="1" applyFont="1" applyFill="1" applyBorder="1" applyAlignment="1">
      <alignment horizontal="center" vertical="center" wrapText="1"/>
    </xf>
    <xf numFmtId="3" fontId="4" fillId="0" borderId="119" xfId="101" applyNumberFormat="1" applyFont="1" applyFill="1" applyBorder="1" applyAlignment="1">
      <alignment horizontal="center" vertical="center" wrapText="1"/>
    </xf>
    <xf numFmtId="3" fontId="4" fillId="0" borderId="123" xfId="101" applyNumberFormat="1" applyFont="1" applyFill="1" applyBorder="1" applyAlignment="1">
      <alignment horizontal="center" vertical="center" wrapText="1"/>
    </xf>
    <xf numFmtId="3" fontId="4" fillId="0" borderId="78" xfId="101" applyNumberFormat="1" applyFont="1" applyFill="1" applyBorder="1" applyAlignment="1">
      <alignment horizontal="center" vertical="center" wrapText="1"/>
    </xf>
    <xf numFmtId="3" fontId="4" fillId="0" borderId="81" xfId="101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top"/>
    </xf>
    <xf numFmtId="0" fontId="4" fillId="0" borderId="0" xfId="101" applyFont="1" applyBorder="1" applyAlignment="1">
      <alignment horizontal="center"/>
    </xf>
    <xf numFmtId="3" fontId="4" fillId="0" borderId="74" xfId="0" applyNumberFormat="1" applyFont="1" applyBorder="1" applyAlignment="1">
      <alignment horizontal="center" vertical="center" textRotation="90"/>
    </xf>
    <xf numFmtId="3" fontId="4" fillId="0" borderId="65" xfId="0" applyNumberFormat="1" applyFont="1" applyBorder="1" applyAlignment="1">
      <alignment horizontal="center" vertical="center" textRotation="90"/>
    </xf>
    <xf numFmtId="3" fontId="4" fillId="0" borderId="75" xfId="0" applyNumberFormat="1" applyFont="1" applyBorder="1" applyAlignment="1">
      <alignment horizontal="center" vertical="center" textRotation="90"/>
    </xf>
    <xf numFmtId="3" fontId="4" fillId="0" borderId="66" xfId="0" applyNumberFormat="1" applyFont="1" applyBorder="1" applyAlignment="1">
      <alignment horizontal="center" vertical="center" textRotation="90"/>
    </xf>
    <xf numFmtId="0" fontId="4" fillId="0" borderId="75" xfId="101" applyFont="1" applyFill="1" applyBorder="1" applyAlignment="1">
      <alignment horizontal="center" vertical="center" wrapText="1"/>
    </xf>
    <xf numFmtId="0" fontId="4" fillId="0" borderId="66" xfId="101" applyFont="1" applyFill="1" applyBorder="1" applyAlignment="1">
      <alignment horizontal="center" vertical="center" wrapText="1"/>
    </xf>
    <xf numFmtId="3" fontId="4" fillId="0" borderId="116" xfId="101" applyNumberFormat="1" applyFont="1" applyFill="1" applyBorder="1" applyAlignment="1">
      <alignment horizontal="center" vertical="center" wrapText="1"/>
    </xf>
    <xf numFmtId="3" fontId="4" fillId="0" borderId="120" xfId="101" applyNumberFormat="1" applyFont="1" applyFill="1" applyBorder="1" applyAlignment="1">
      <alignment horizontal="center" vertical="center" wrapText="1"/>
    </xf>
    <xf numFmtId="3" fontId="4" fillId="0" borderId="117" xfId="101" applyNumberFormat="1" applyFont="1" applyFill="1" applyBorder="1" applyAlignment="1">
      <alignment horizontal="center" vertical="center" wrapText="1"/>
    </xf>
    <xf numFmtId="3" fontId="4" fillId="0" borderId="121" xfId="101" applyNumberFormat="1" applyFont="1" applyFill="1" applyBorder="1" applyAlignment="1">
      <alignment horizontal="center" vertical="center" wrapText="1"/>
    </xf>
    <xf numFmtId="3" fontId="4" fillId="0" borderId="118" xfId="101" applyNumberFormat="1" applyFont="1" applyFill="1" applyBorder="1" applyAlignment="1">
      <alignment horizontal="center" vertical="center" wrapText="1"/>
    </xf>
    <xf numFmtId="3" fontId="4" fillId="0" borderId="122" xfId="10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84" applyFont="1" applyFill="1" applyBorder="1" applyAlignment="1">
      <alignment horizontal="left" vertical="top"/>
    </xf>
    <xf numFmtId="0" fontId="4" fillId="0" borderId="0" xfId="84" applyFont="1" applyFill="1" applyBorder="1" applyAlignment="1">
      <alignment horizontal="center" vertical="top"/>
    </xf>
    <xf numFmtId="0" fontId="4" fillId="0" borderId="0" xfId="85" applyFont="1" applyFill="1" applyBorder="1" applyAlignment="1">
      <alignment horizontal="center"/>
    </xf>
    <xf numFmtId="0" fontId="3" fillId="0" borderId="0" xfId="78" applyFont="1" applyAlignment="1">
      <alignment horizontal="left" vertical="center"/>
    </xf>
    <xf numFmtId="0" fontId="4" fillId="0" borderId="0" xfId="78" applyFont="1" applyFill="1" applyBorder="1" applyAlignment="1">
      <alignment horizontal="center" vertical="center"/>
    </xf>
    <xf numFmtId="0" fontId="3" fillId="0" borderId="0" xfId="78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top"/>
    </xf>
    <xf numFmtId="0" fontId="4" fillId="0" borderId="0" xfId="82" applyFont="1" applyFill="1" applyBorder="1" applyAlignment="1">
      <alignment horizontal="center"/>
    </xf>
    <xf numFmtId="0" fontId="4" fillId="0" borderId="0" xfId="82" applyFont="1" applyFill="1" applyBorder="1" applyAlignment="1">
      <alignment horizontal="center" vertical="center"/>
    </xf>
    <xf numFmtId="0" fontId="26" fillId="0" borderId="0" xfId="82" applyFont="1" applyFill="1" applyBorder="1" applyAlignment="1">
      <alignment horizontal="center" vertical="center"/>
    </xf>
    <xf numFmtId="0" fontId="4" fillId="0" borderId="18" xfId="88" applyFont="1" applyFill="1" applyBorder="1" applyAlignment="1">
      <alignment horizontal="center" vertical="center"/>
    </xf>
    <xf numFmtId="0" fontId="4" fillId="0" borderId="79" xfId="88" applyFont="1" applyFill="1" applyBorder="1" applyAlignment="1">
      <alignment horizontal="center" vertical="center"/>
    </xf>
    <xf numFmtId="0" fontId="4" fillId="0" borderId="77" xfId="88" applyFont="1" applyFill="1" applyBorder="1" applyAlignment="1">
      <alignment horizontal="center" vertical="center" wrapText="1"/>
    </xf>
    <xf numFmtId="0" fontId="4" fillId="0" borderId="80" xfId="88" applyFont="1" applyFill="1" applyBorder="1" applyAlignment="1">
      <alignment horizontal="center" vertical="center"/>
    </xf>
    <xf numFmtId="3" fontId="4" fillId="0" borderId="78" xfId="88" applyNumberFormat="1" applyFont="1" applyFill="1" applyBorder="1" applyAlignment="1">
      <alignment horizontal="center" vertical="center" wrapText="1"/>
    </xf>
    <xf numFmtId="3" fontId="4" fillId="0" borderId="81" xfId="88" applyNumberFormat="1" applyFont="1" applyFill="1" applyBorder="1" applyAlignment="1">
      <alignment horizontal="center" vertical="center" wrapText="1"/>
    </xf>
    <xf numFmtId="0" fontId="4" fillId="0" borderId="89" xfId="79" applyFont="1" applyFill="1" applyBorder="1" applyAlignment="1">
      <alignment horizontal="center" vertical="center"/>
    </xf>
    <xf numFmtId="0" fontId="4" fillId="0" borderId="90" xfId="79" applyFont="1" applyFill="1" applyBorder="1" applyAlignment="1">
      <alignment horizontal="center" vertical="center"/>
    </xf>
    <xf numFmtId="0" fontId="4" fillId="0" borderId="91" xfId="79" applyFont="1" applyFill="1" applyBorder="1" applyAlignment="1">
      <alignment horizontal="center" vertical="center"/>
    </xf>
    <xf numFmtId="0" fontId="4" fillId="0" borderId="56" xfId="79" applyFont="1" applyFill="1" applyBorder="1" applyAlignment="1">
      <alignment horizontal="center" vertical="center"/>
    </xf>
    <xf numFmtId="0" fontId="4" fillId="0" borderId="57" xfId="79" applyFont="1" applyFill="1" applyBorder="1" applyAlignment="1">
      <alignment horizontal="center" vertical="center"/>
    </xf>
    <xf numFmtId="0" fontId="4" fillId="0" borderId="58" xfId="79" applyFont="1" applyFill="1" applyBorder="1" applyAlignment="1">
      <alignment horizontal="center" vertical="center"/>
    </xf>
    <xf numFmtId="3" fontId="4" fillId="0" borderId="47" xfId="88" applyNumberFormat="1" applyFont="1" applyFill="1" applyBorder="1" applyAlignment="1">
      <alignment horizontal="center" vertical="center" wrapText="1"/>
    </xf>
    <xf numFmtId="3" fontId="4" fillId="0" borderId="86" xfId="88" applyNumberFormat="1" applyFont="1" applyFill="1" applyBorder="1" applyAlignment="1">
      <alignment horizontal="center" vertical="center"/>
    </xf>
    <xf numFmtId="0" fontId="4" fillId="0" borderId="22" xfId="79" applyFont="1" applyFill="1" applyBorder="1" applyAlignment="1">
      <alignment horizontal="center" vertical="center"/>
    </xf>
    <xf numFmtId="0" fontId="4" fillId="0" borderId="12" xfId="79" applyFont="1" applyFill="1" applyBorder="1" applyAlignment="1">
      <alignment horizontal="center" vertical="center"/>
    </xf>
    <xf numFmtId="0" fontId="4" fillId="0" borderId="13" xfId="79" applyFont="1" applyFill="1" applyBorder="1" applyAlignment="1">
      <alignment horizontal="center" vertical="center"/>
    </xf>
    <xf numFmtId="0" fontId="4" fillId="0" borderId="77" xfId="88" applyFont="1" applyFill="1" applyBorder="1" applyAlignment="1">
      <alignment horizontal="center" vertical="center"/>
    </xf>
  </cellXfs>
  <cellStyles count="10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Ezres 2" xfId="54"/>
    <cellStyle name="Ezres 3" xfId="55"/>
    <cellStyle name="Ezres 4" xfId="56"/>
    <cellStyle name="Ezres 5" xfId="57"/>
    <cellStyle name="Figyelmeztetés" xfId="58" builtinId="11" customBuiltin="1"/>
    <cellStyle name="Good" xfId="59"/>
    <cellStyle name="Heading 1" xfId="60"/>
    <cellStyle name="Heading 2" xfId="61"/>
    <cellStyle name="Heading 3" xfId="62"/>
    <cellStyle name="Heading 4" xfId="63"/>
    <cellStyle name="Hivatkozott cella" xfId="64" builtinId="24" customBuiltin="1"/>
    <cellStyle name="Input" xfId="65"/>
    <cellStyle name="Jegyzet" xfId="66" builtinId="10" customBuiltin="1"/>
    <cellStyle name="Jelölőszín (1)" xfId="67" builtinId="29" customBuiltin="1"/>
    <cellStyle name="Jelölőszín (2)" xfId="68" builtinId="33" customBuiltin="1"/>
    <cellStyle name="Jelölőszín (3)" xfId="69" builtinId="37" customBuiltin="1"/>
    <cellStyle name="Jelölőszín (4)" xfId="70" builtinId="41" customBuiltin="1"/>
    <cellStyle name="Jelölőszín (5)" xfId="71" builtinId="45" customBuiltin="1"/>
    <cellStyle name="Jelölőszín (6)" xfId="72" builtinId="49" customBuiltin="1"/>
    <cellStyle name="Jó" xfId="73" builtinId="26" customBuiltin="1"/>
    <cellStyle name="Kimenet" xfId="74" builtinId="21" customBuiltin="1"/>
    <cellStyle name="Linked Cell" xfId="75"/>
    <cellStyle name="Magyarázó szöveg" xfId="76" builtinId="53" customBuiltin="1"/>
    <cellStyle name="Neutral" xfId="77"/>
    <cellStyle name="Normál" xfId="0" builtinId="0"/>
    <cellStyle name="Normál 2" xfId="78"/>
    <cellStyle name="Normál 3" xfId="79"/>
    <cellStyle name="Normál 4" xfId="80"/>
    <cellStyle name="Normál 5" xfId="81"/>
    <cellStyle name="Normál_08_A_rszámadás 6.4. sz. mellékletek vagyonkimutatás 2" xfId="82"/>
    <cellStyle name="Normál_2007.évi konc. összefoglaló bevétel" xfId="83"/>
    <cellStyle name="Normál_2007.évi konc. összefoglaló bevétel 2" xfId="102"/>
    <cellStyle name="Normál_2009. évi BESZÁMOLÓ" xfId="84"/>
    <cellStyle name="Normál_Beruházási tábla 2007 2" xfId="103"/>
    <cellStyle name="Normál_Beszámoló 22. sz. melléklete Egyszerűsített éves beszámoló 2013." xfId="85"/>
    <cellStyle name="Normál_egysz pm" xfId="86"/>
    <cellStyle name="Normál_EU-s tábla kv-hez 2" xfId="104"/>
    <cellStyle name="Normál_minta 2" xfId="87"/>
    <cellStyle name="Normál_vagyonkimutatás" xfId="88"/>
    <cellStyle name="Normál_Városfejlesztési Iroda - 2008. kv. tervezés 2" xfId="101"/>
    <cellStyle name="Note" xfId="89"/>
    <cellStyle name="Output" xfId="90"/>
    <cellStyle name="Összesen" xfId="91" builtinId="25" customBuiltin="1"/>
    <cellStyle name="Rossz" xfId="92" builtinId="27" customBuiltin="1"/>
    <cellStyle name="Semleges" xfId="93" builtinId="28" customBuiltin="1"/>
    <cellStyle name="Számítás" xfId="94" builtinId="22" customBuiltin="1"/>
    <cellStyle name="Százalék" xfId="95" builtinId="5"/>
    <cellStyle name="Százalék 2" xfId="96"/>
    <cellStyle name="Százalék 3" xfId="97"/>
    <cellStyle name="Title" xfId="98"/>
    <cellStyle name="Total" xfId="99"/>
    <cellStyle name="Warning Text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J62"/>
  <sheetViews>
    <sheetView view="pageBreakPreview" zoomScaleNormal="100" zoomScaleSheetLayoutView="100" workbookViewId="0">
      <selection activeCell="B3" sqref="B3:J3"/>
    </sheetView>
  </sheetViews>
  <sheetFormatPr defaultRowHeight="15" x14ac:dyDescent="0.3"/>
  <cols>
    <col min="1" max="1" width="3" style="9" bestFit="1" customWidth="1"/>
    <col min="2" max="3" width="5.7109375" style="4" customWidth="1"/>
    <col min="4" max="4" width="50.7109375" style="1" customWidth="1"/>
    <col min="5" max="7" width="10.7109375" style="107" customWidth="1"/>
    <col min="8" max="8" width="12.7109375" style="107" customWidth="1"/>
    <col min="9" max="10" width="13.7109375" style="108" customWidth="1"/>
    <col min="11" max="16384" width="9.140625" style="1"/>
  </cols>
  <sheetData>
    <row r="1" spans="1:10" x14ac:dyDescent="0.3">
      <c r="B1" s="437" t="s">
        <v>326</v>
      </c>
      <c r="C1" s="437"/>
      <c r="D1" s="437"/>
      <c r="E1" s="102"/>
      <c r="F1" s="102"/>
      <c r="G1" s="102"/>
      <c r="H1" s="102"/>
      <c r="I1" s="103"/>
      <c r="J1" s="103"/>
    </row>
    <row r="2" spans="1:10" x14ac:dyDescent="0.3">
      <c r="B2" s="436" t="s">
        <v>84</v>
      </c>
      <c r="C2" s="436"/>
      <c r="D2" s="436"/>
      <c r="E2" s="436"/>
      <c r="F2" s="436"/>
      <c r="G2" s="436"/>
      <c r="H2" s="436"/>
      <c r="I2" s="436"/>
      <c r="J2" s="436"/>
    </row>
    <row r="3" spans="1:10" x14ac:dyDescent="0.3">
      <c r="B3" s="436" t="s">
        <v>327</v>
      </c>
      <c r="C3" s="436"/>
      <c r="D3" s="436"/>
      <c r="E3" s="436"/>
      <c r="F3" s="436"/>
      <c r="G3" s="436"/>
      <c r="H3" s="436"/>
      <c r="I3" s="436"/>
      <c r="J3" s="436"/>
    </row>
    <row r="4" spans="1:10" x14ac:dyDescent="0.3">
      <c r="C4" s="11"/>
      <c r="D4" s="11"/>
      <c r="E4" s="104"/>
      <c r="F4" s="104"/>
      <c r="G4" s="104"/>
      <c r="H4" s="104"/>
      <c r="I4" s="104"/>
      <c r="J4" s="4" t="s">
        <v>86</v>
      </c>
    </row>
    <row r="5" spans="1:10" s="4" customFormat="1" ht="15.75" thickBot="1" x14ac:dyDescent="0.35">
      <c r="A5" s="9"/>
      <c r="B5" s="4" t="s">
        <v>8</v>
      </c>
      <c r="C5" s="4" t="s">
        <v>9</v>
      </c>
      <c r="D5" s="4" t="s">
        <v>22</v>
      </c>
      <c r="E5" s="104" t="s">
        <v>87</v>
      </c>
      <c r="F5" s="104" t="s">
        <v>88</v>
      </c>
      <c r="G5" s="104" t="s">
        <v>10</v>
      </c>
      <c r="H5" s="104" t="s">
        <v>89</v>
      </c>
      <c r="I5" s="104" t="s">
        <v>92</v>
      </c>
      <c r="J5" s="104" t="s">
        <v>93</v>
      </c>
    </row>
    <row r="6" spans="1:10" s="7" customFormat="1" ht="60.75" thickBot="1" x14ac:dyDescent="0.25">
      <c r="A6" s="12"/>
      <c r="B6" s="311" t="s">
        <v>1</v>
      </c>
      <c r="C6" s="312" t="s">
        <v>2</v>
      </c>
      <c r="D6" s="313" t="s">
        <v>0</v>
      </c>
      <c r="E6" s="312" t="s">
        <v>323</v>
      </c>
      <c r="F6" s="314" t="s">
        <v>324</v>
      </c>
      <c r="G6" s="315" t="s">
        <v>328</v>
      </c>
      <c r="H6" s="345" t="s">
        <v>329</v>
      </c>
      <c r="I6" s="346" t="s">
        <v>330</v>
      </c>
      <c r="J6" s="347" t="s">
        <v>96</v>
      </c>
    </row>
    <row r="7" spans="1:10" s="14" customFormat="1" ht="21.75" customHeight="1" x14ac:dyDescent="0.3">
      <c r="A7" s="9">
        <v>1</v>
      </c>
      <c r="B7" s="316">
        <v>1</v>
      </c>
      <c r="C7" s="317"/>
      <c r="D7" s="318" t="s">
        <v>64</v>
      </c>
      <c r="E7" s="319">
        <f t="shared" ref="E7:G7" si="0">SUM(E8:E15)</f>
        <v>3719</v>
      </c>
      <c r="F7" s="319">
        <f t="shared" si="0"/>
        <v>1041</v>
      </c>
      <c r="G7" s="320">
        <f t="shared" si="0"/>
        <v>3232</v>
      </c>
      <c r="H7" s="381">
        <f t="shared" ref="H7:J7" si="1">SUM(H8:H15)</f>
        <v>1170</v>
      </c>
      <c r="I7" s="319">
        <f>SUM(I8:I15)</f>
        <v>3363</v>
      </c>
      <c r="J7" s="348">
        <f t="shared" si="1"/>
        <v>3363</v>
      </c>
    </row>
    <row r="8" spans="1:10" ht="15" customHeight="1" x14ac:dyDescent="0.3">
      <c r="A8" s="9">
        <v>2</v>
      </c>
      <c r="B8" s="321"/>
      <c r="C8" s="322">
        <v>1</v>
      </c>
      <c r="D8" s="323" t="s">
        <v>59</v>
      </c>
      <c r="E8" s="324"/>
      <c r="F8" s="324"/>
      <c r="G8" s="325"/>
      <c r="H8" s="349"/>
      <c r="I8" s="350"/>
      <c r="J8" s="351"/>
    </row>
    <row r="9" spans="1:10" ht="15" customHeight="1" x14ac:dyDescent="0.3">
      <c r="A9" s="9">
        <v>3</v>
      </c>
      <c r="B9" s="321"/>
      <c r="C9" s="322"/>
      <c r="D9" s="326" t="s">
        <v>90</v>
      </c>
      <c r="E9" s="324">
        <v>2265</v>
      </c>
      <c r="F9" s="324">
        <v>391</v>
      </c>
      <c r="G9" s="325">
        <v>1982</v>
      </c>
      <c r="H9" s="349">
        <v>520</v>
      </c>
      <c r="I9" s="324">
        <v>2113</v>
      </c>
      <c r="J9" s="385">
        <v>2113</v>
      </c>
    </row>
    <row r="10" spans="1:10" ht="15" customHeight="1" x14ac:dyDescent="0.3">
      <c r="A10" s="9">
        <v>4</v>
      </c>
      <c r="B10" s="321"/>
      <c r="C10" s="322"/>
      <c r="D10" s="326" t="s">
        <v>295</v>
      </c>
      <c r="E10" s="324">
        <v>804</v>
      </c>
      <c r="F10" s="324"/>
      <c r="G10" s="325">
        <v>300</v>
      </c>
      <c r="H10" s="349"/>
      <c r="I10" s="324">
        <v>600</v>
      </c>
      <c r="J10" s="385">
        <v>600</v>
      </c>
    </row>
    <row r="11" spans="1:10" ht="15" customHeight="1" x14ac:dyDescent="0.3">
      <c r="A11" s="9">
        <v>5</v>
      </c>
      <c r="B11" s="321"/>
      <c r="C11" s="322"/>
      <c r="D11" s="326" t="s">
        <v>91</v>
      </c>
      <c r="E11" s="324">
        <v>650</v>
      </c>
      <c r="F11" s="324">
        <v>650</v>
      </c>
      <c r="G11" s="325">
        <v>650</v>
      </c>
      <c r="H11" s="349">
        <v>650</v>
      </c>
      <c r="I11" s="324">
        <v>650</v>
      </c>
      <c r="J11" s="385">
        <v>650</v>
      </c>
    </row>
    <row r="12" spans="1:10" ht="15" customHeight="1" x14ac:dyDescent="0.3">
      <c r="A12" s="9">
        <v>6</v>
      </c>
      <c r="B12" s="321"/>
      <c r="C12" s="322"/>
      <c r="D12" s="326" t="s">
        <v>97</v>
      </c>
      <c r="E12" s="324"/>
      <c r="F12" s="324"/>
      <c r="G12" s="325">
        <v>300</v>
      </c>
      <c r="H12" s="349"/>
      <c r="I12" s="324"/>
      <c r="J12" s="385"/>
    </row>
    <row r="13" spans="1:10" ht="15" customHeight="1" x14ac:dyDescent="0.3">
      <c r="A13" s="9">
        <v>7</v>
      </c>
      <c r="B13" s="321"/>
      <c r="C13" s="322">
        <v>2</v>
      </c>
      <c r="D13" s="323" t="s">
        <v>11</v>
      </c>
      <c r="E13" s="324"/>
      <c r="F13" s="324"/>
      <c r="G13" s="325"/>
      <c r="H13" s="349"/>
      <c r="I13" s="350"/>
      <c r="J13" s="351"/>
    </row>
    <row r="14" spans="1:10" ht="15" customHeight="1" x14ac:dyDescent="0.3">
      <c r="A14" s="9">
        <v>8</v>
      </c>
      <c r="B14" s="321"/>
      <c r="C14" s="322">
        <v>3</v>
      </c>
      <c r="D14" s="323" t="s">
        <v>31</v>
      </c>
      <c r="E14" s="324"/>
      <c r="F14" s="324"/>
      <c r="G14" s="325"/>
      <c r="H14" s="349"/>
      <c r="I14" s="350"/>
      <c r="J14" s="351"/>
    </row>
    <row r="15" spans="1:10" ht="15" customHeight="1" x14ac:dyDescent="0.3">
      <c r="A15" s="9">
        <v>9</v>
      </c>
      <c r="B15" s="321"/>
      <c r="C15" s="322">
        <v>4</v>
      </c>
      <c r="D15" s="323" t="s">
        <v>33</v>
      </c>
      <c r="E15" s="324"/>
      <c r="F15" s="324"/>
      <c r="G15" s="325"/>
      <c r="H15" s="349"/>
      <c r="I15" s="350"/>
      <c r="J15" s="351"/>
    </row>
    <row r="16" spans="1:10" s="14" customFormat="1" ht="21.75" customHeight="1" x14ac:dyDescent="0.3">
      <c r="A16" s="9">
        <v>10</v>
      </c>
      <c r="B16" s="327">
        <v>2</v>
      </c>
      <c r="C16" s="328"/>
      <c r="D16" s="318" t="s">
        <v>65</v>
      </c>
      <c r="E16" s="329">
        <f t="shared" ref="E16:G16" si="2">SUM(E17:E19)</f>
        <v>0</v>
      </c>
      <c r="F16" s="329">
        <f t="shared" si="2"/>
        <v>0</v>
      </c>
      <c r="G16" s="330">
        <f t="shared" si="2"/>
        <v>0</v>
      </c>
      <c r="H16" s="352">
        <f t="shared" ref="H16:J16" si="3">SUM(H17:H19)</f>
        <v>0</v>
      </c>
      <c r="I16" s="329">
        <f>SUM(I17:I19)</f>
        <v>0</v>
      </c>
      <c r="J16" s="353">
        <f t="shared" si="3"/>
        <v>0</v>
      </c>
    </row>
    <row r="17" spans="1:10" ht="15" customHeight="1" x14ac:dyDescent="0.3">
      <c r="A17" s="9">
        <v>11</v>
      </c>
      <c r="B17" s="321"/>
      <c r="C17" s="322">
        <v>5</v>
      </c>
      <c r="D17" s="323" t="s">
        <v>60</v>
      </c>
      <c r="E17" s="324"/>
      <c r="F17" s="324"/>
      <c r="G17" s="325"/>
      <c r="H17" s="349"/>
      <c r="I17" s="350"/>
      <c r="J17" s="351"/>
    </row>
    <row r="18" spans="1:10" ht="15" customHeight="1" x14ac:dyDescent="0.3">
      <c r="A18" s="9">
        <v>12</v>
      </c>
      <c r="B18" s="321"/>
      <c r="C18" s="322">
        <v>6</v>
      </c>
      <c r="D18" s="323" t="s">
        <v>7</v>
      </c>
      <c r="E18" s="324"/>
      <c r="F18" s="324"/>
      <c r="G18" s="325"/>
      <c r="H18" s="349"/>
      <c r="I18" s="350"/>
      <c r="J18" s="351"/>
    </row>
    <row r="19" spans="1:10" ht="15" customHeight="1" x14ac:dyDescent="0.3">
      <c r="A19" s="9">
        <v>13</v>
      </c>
      <c r="B19" s="321"/>
      <c r="C19" s="322">
        <v>7</v>
      </c>
      <c r="D19" s="323" t="s">
        <v>43</v>
      </c>
      <c r="E19" s="324"/>
      <c r="F19" s="324"/>
      <c r="G19" s="325"/>
      <c r="H19" s="349"/>
      <c r="I19" s="350"/>
      <c r="J19" s="351"/>
    </row>
    <row r="20" spans="1:10" s="16" customFormat="1" ht="21.75" customHeight="1" x14ac:dyDescent="0.3">
      <c r="A20" s="9">
        <v>14</v>
      </c>
      <c r="B20" s="331"/>
      <c r="C20" s="332"/>
      <c r="D20" s="333" t="s">
        <v>3</v>
      </c>
      <c r="E20" s="334">
        <f t="shared" ref="E20:G20" si="4">SUM(E7,E16,)</f>
        <v>3719</v>
      </c>
      <c r="F20" s="334">
        <f t="shared" si="4"/>
        <v>1041</v>
      </c>
      <c r="G20" s="335">
        <f t="shared" si="4"/>
        <v>3232</v>
      </c>
      <c r="H20" s="382">
        <f t="shared" ref="H20:J20" si="5">SUM(H7,H16,)</f>
        <v>1170</v>
      </c>
      <c r="I20" s="334">
        <f>SUM(I7,I16,)</f>
        <v>3363</v>
      </c>
      <c r="J20" s="354">
        <f t="shared" si="5"/>
        <v>3363</v>
      </c>
    </row>
    <row r="21" spans="1:10" s="17" customFormat="1" ht="21.75" customHeight="1" x14ac:dyDescent="0.3">
      <c r="A21" s="9">
        <v>15</v>
      </c>
      <c r="B21" s="336"/>
      <c r="C21" s="328">
        <v>8</v>
      </c>
      <c r="D21" s="337" t="s">
        <v>12</v>
      </c>
      <c r="E21" s="329">
        <f t="shared" ref="E21:G21" si="6">SUM(E22:E24)</f>
        <v>221</v>
      </c>
      <c r="F21" s="329">
        <f t="shared" si="6"/>
        <v>0</v>
      </c>
      <c r="G21" s="330">
        <f t="shared" si="6"/>
        <v>76</v>
      </c>
      <c r="H21" s="383">
        <f t="shared" ref="H21:J21" si="7">SUM(H22:H24)</f>
        <v>0</v>
      </c>
      <c r="I21" s="329">
        <f>SUM(I22:I24)</f>
        <v>387</v>
      </c>
      <c r="J21" s="353">
        <f t="shared" si="7"/>
        <v>387</v>
      </c>
    </row>
    <row r="22" spans="1:10" s="10" customFormat="1" ht="15" customHeight="1" x14ac:dyDescent="0.3">
      <c r="A22" s="9">
        <v>16</v>
      </c>
      <c r="B22" s="321">
        <v>1</v>
      </c>
      <c r="C22" s="322"/>
      <c r="D22" s="338" t="s">
        <v>15</v>
      </c>
      <c r="E22" s="324"/>
      <c r="F22" s="324"/>
      <c r="G22" s="325"/>
      <c r="H22" s="349"/>
      <c r="I22" s="350"/>
      <c r="J22" s="351"/>
    </row>
    <row r="23" spans="1:10" s="10" customFormat="1" ht="15" customHeight="1" x14ac:dyDescent="0.3">
      <c r="A23" s="9">
        <v>17</v>
      </c>
      <c r="B23" s="321"/>
      <c r="C23" s="322"/>
      <c r="D23" s="339" t="s">
        <v>296</v>
      </c>
      <c r="E23" s="324">
        <v>221</v>
      </c>
      <c r="F23" s="324"/>
      <c r="G23" s="325">
        <v>76</v>
      </c>
      <c r="H23" s="349"/>
      <c r="I23" s="324">
        <v>387</v>
      </c>
      <c r="J23" s="385">
        <v>387</v>
      </c>
    </row>
    <row r="24" spans="1:10" ht="15" customHeight="1" x14ac:dyDescent="0.3">
      <c r="A24" s="9">
        <v>18</v>
      </c>
      <c r="B24" s="321">
        <v>2</v>
      </c>
      <c r="C24" s="322"/>
      <c r="D24" s="338" t="s">
        <v>14</v>
      </c>
      <c r="E24" s="324"/>
      <c r="F24" s="324"/>
      <c r="G24" s="325"/>
      <c r="H24" s="349"/>
      <c r="I24" s="350"/>
      <c r="J24" s="351"/>
    </row>
    <row r="25" spans="1:10" ht="15" customHeight="1" thickBot="1" x14ac:dyDescent="0.35">
      <c r="A25" s="9">
        <v>19</v>
      </c>
      <c r="B25" s="321"/>
      <c r="C25" s="322"/>
      <c r="D25" s="339" t="s">
        <v>296</v>
      </c>
      <c r="E25" s="324"/>
      <c r="F25" s="324"/>
      <c r="G25" s="325"/>
      <c r="H25" s="349"/>
      <c r="I25" s="350"/>
      <c r="J25" s="351"/>
    </row>
    <row r="26" spans="1:10" s="16" customFormat="1" ht="21.75" customHeight="1" thickBot="1" x14ac:dyDescent="0.35">
      <c r="A26" s="9">
        <v>20</v>
      </c>
      <c r="B26" s="340"/>
      <c r="C26" s="341"/>
      <c r="D26" s="342" t="s">
        <v>4</v>
      </c>
      <c r="E26" s="343">
        <f t="shared" ref="E26:G26" si="8">SUM(E20,E21)</f>
        <v>3940</v>
      </c>
      <c r="F26" s="343">
        <f t="shared" si="8"/>
        <v>1041</v>
      </c>
      <c r="G26" s="344">
        <f t="shared" si="8"/>
        <v>3308</v>
      </c>
      <c r="H26" s="384">
        <f t="shared" ref="H26:J26" si="9">SUM(H20,H21)</f>
        <v>1170</v>
      </c>
      <c r="I26" s="343">
        <f>SUM(I20,I21)</f>
        <v>3750</v>
      </c>
      <c r="J26" s="355">
        <f t="shared" si="9"/>
        <v>3750</v>
      </c>
    </row>
    <row r="27" spans="1:10" x14ac:dyDescent="0.3">
      <c r="B27" s="3"/>
      <c r="C27" s="3"/>
      <c r="D27" s="2"/>
      <c r="E27" s="105"/>
      <c r="F27" s="105"/>
      <c r="G27" s="105"/>
      <c r="H27" s="105"/>
      <c r="I27" s="106"/>
      <c r="J27" s="106"/>
    </row>
    <row r="28" spans="1:10" x14ac:dyDescent="0.3">
      <c r="B28" s="3"/>
      <c r="C28" s="3"/>
      <c r="D28" s="2"/>
      <c r="E28" s="105"/>
      <c r="F28" s="105"/>
      <c r="G28" s="105"/>
      <c r="H28" s="105"/>
      <c r="I28" s="106"/>
      <c r="J28" s="106"/>
    </row>
    <row r="29" spans="1:10" x14ac:dyDescent="0.3">
      <c r="B29" s="3"/>
      <c r="C29" s="3"/>
      <c r="D29" s="2"/>
      <c r="E29" s="105"/>
      <c r="F29" s="105"/>
      <c r="G29" s="105"/>
      <c r="H29" s="105"/>
      <c r="I29" s="106"/>
      <c r="J29" s="106"/>
    </row>
    <row r="30" spans="1:10" x14ac:dyDescent="0.3">
      <c r="B30" s="3"/>
      <c r="C30" s="3"/>
      <c r="D30" s="2"/>
      <c r="E30" s="105"/>
      <c r="F30" s="105"/>
      <c r="G30" s="105"/>
      <c r="H30" s="105"/>
      <c r="I30" s="106"/>
      <c r="J30" s="106"/>
    </row>
    <row r="31" spans="1:10" x14ac:dyDescent="0.3">
      <c r="B31" s="3"/>
      <c r="C31" s="15"/>
      <c r="D31" s="13"/>
      <c r="E31" s="106"/>
      <c r="F31" s="106"/>
      <c r="G31" s="106"/>
      <c r="H31" s="105"/>
      <c r="I31" s="106"/>
      <c r="J31" s="106"/>
    </row>
    <row r="32" spans="1:10" x14ac:dyDescent="0.3">
      <c r="B32" s="3"/>
      <c r="C32" s="3"/>
      <c r="D32" s="2"/>
      <c r="E32" s="105"/>
      <c r="F32" s="105"/>
      <c r="G32" s="105"/>
      <c r="H32" s="105"/>
      <c r="I32" s="106"/>
      <c r="J32" s="106"/>
    </row>
    <row r="33" spans="1:10" x14ac:dyDescent="0.3">
      <c r="B33" s="3"/>
      <c r="C33" s="3"/>
      <c r="D33" s="2"/>
      <c r="E33" s="105"/>
      <c r="F33" s="105"/>
      <c r="G33" s="105"/>
      <c r="H33" s="105"/>
      <c r="I33" s="106"/>
      <c r="J33" s="106"/>
    </row>
    <row r="42" spans="1:10" s="14" customFormat="1" x14ac:dyDescent="0.3">
      <c r="A42" s="9"/>
      <c r="B42" s="4"/>
      <c r="C42" s="11"/>
      <c r="E42" s="108"/>
      <c r="F42" s="108"/>
      <c r="G42" s="108"/>
      <c r="H42" s="107"/>
      <c r="I42" s="108"/>
      <c r="J42" s="108"/>
    </row>
    <row r="47" spans="1:10" s="14" customFormat="1" x14ac:dyDescent="0.3">
      <c r="A47" s="9"/>
      <c r="B47" s="4"/>
      <c r="C47" s="11"/>
      <c r="E47" s="108"/>
      <c r="F47" s="108"/>
      <c r="G47" s="108"/>
      <c r="H47" s="107"/>
      <c r="I47" s="108"/>
      <c r="J47" s="108"/>
    </row>
    <row r="49" spans="1:10" s="14" customFormat="1" x14ac:dyDescent="0.3">
      <c r="A49" s="9"/>
      <c r="B49" s="4"/>
      <c r="C49" s="11"/>
      <c r="E49" s="108"/>
      <c r="F49" s="108"/>
      <c r="G49" s="108"/>
      <c r="H49" s="107"/>
      <c r="I49" s="108"/>
      <c r="J49" s="108"/>
    </row>
    <row r="56" spans="1:10" x14ac:dyDescent="0.3">
      <c r="D56" s="2"/>
      <c r="E56" s="105"/>
      <c r="F56" s="105"/>
      <c r="G56" s="105"/>
      <c r="H56" s="105"/>
      <c r="I56" s="106"/>
      <c r="J56" s="106"/>
    </row>
    <row r="57" spans="1:10" x14ac:dyDescent="0.3">
      <c r="D57" s="2"/>
      <c r="E57" s="105"/>
      <c r="F57" s="105"/>
      <c r="G57" s="105"/>
      <c r="H57" s="105"/>
      <c r="I57" s="106"/>
      <c r="J57" s="106"/>
    </row>
    <row r="58" spans="1:10" x14ac:dyDescent="0.3">
      <c r="D58" s="2"/>
      <c r="E58" s="105"/>
      <c r="F58" s="105"/>
      <c r="G58" s="105"/>
      <c r="H58" s="105"/>
      <c r="I58" s="106"/>
      <c r="J58" s="106"/>
    </row>
    <row r="59" spans="1:10" x14ac:dyDescent="0.3">
      <c r="D59" s="2"/>
      <c r="E59" s="105"/>
      <c r="F59" s="105"/>
      <c r="G59" s="105"/>
      <c r="H59" s="105"/>
      <c r="I59" s="106"/>
      <c r="J59" s="106"/>
    </row>
    <row r="60" spans="1:10" x14ac:dyDescent="0.3">
      <c r="D60" s="2"/>
      <c r="E60" s="105"/>
      <c r="F60" s="105"/>
      <c r="G60" s="105"/>
      <c r="H60" s="105"/>
      <c r="I60" s="106"/>
      <c r="J60" s="106"/>
    </row>
    <row r="61" spans="1:10" x14ac:dyDescent="0.3">
      <c r="D61" s="2"/>
      <c r="E61" s="105"/>
      <c r="F61" s="105"/>
      <c r="G61" s="105"/>
      <c r="H61" s="105"/>
      <c r="I61" s="106"/>
      <c r="J61" s="106"/>
    </row>
    <row r="62" spans="1:10" x14ac:dyDescent="0.3">
      <c r="D62" s="2"/>
      <c r="E62" s="105"/>
      <c r="F62" s="105"/>
      <c r="G62" s="105"/>
      <c r="H62" s="105"/>
      <c r="I62" s="106"/>
      <c r="J62" s="106"/>
    </row>
  </sheetData>
  <mergeCells count="3">
    <mergeCell ref="B2:J2"/>
    <mergeCell ref="B3:J3"/>
    <mergeCell ref="B1:D1"/>
  </mergeCells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J57"/>
  <sheetViews>
    <sheetView tabSelected="1" view="pageBreakPreview" zoomScaleNormal="100" zoomScaleSheetLayoutView="100" workbookViewId="0">
      <selection activeCell="I11" sqref="I11"/>
    </sheetView>
  </sheetViews>
  <sheetFormatPr defaultRowHeight="15" x14ac:dyDescent="0.3"/>
  <cols>
    <col min="1" max="1" width="3" style="9" bestFit="1" customWidth="1"/>
    <col min="2" max="3" width="5.7109375" style="4" customWidth="1"/>
    <col min="4" max="4" width="50.7109375" style="1" customWidth="1"/>
    <col min="5" max="7" width="10.7109375" style="1" customWidth="1"/>
    <col min="8" max="8" width="12.7109375" style="1" customWidth="1"/>
    <col min="9" max="10" width="13.7109375" style="1" customWidth="1"/>
    <col min="11" max="16384" width="9.140625" style="1"/>
  </cols>
  <sheetData>
    <row r="1" spans="1:10" x14ac:dyDescent="0.3">
      <c r="B1" s="437" t="s">
        <v>331</v>
      </c>
      <c r="C1" s="437"/>
      <c r="D1" s="437"/>
      <c r="E1" s="101"/>
      <c r="F1" s="101"/>
      <c r="G1" s="101"/>
      <c r="H1" s="101"/>
      <c r="I1" s="101"/>
      <c r="J1" s="101"/>
    </row>
    <row r="2" spans="1:10" x14ac:dyDescent="0.3">
      <c r="B2" s="436" t="s">
        <v>84</v>
      </c>
      <c r="C2" s="436"/>
      <c r="D2" s="436"/>
      <c r="E2" s="436"/>
      <c r="F2" s="436"/>
      <c r="G2" s="436"/>
      <c r="H2" s="436"/>
      <c r="I2" s="436"/>
      <c r="J2" s="436"/>
    </row>
    <row r="3" spans="1:10" x14ac:dyDescent="0.3">
      <c r="B3" s="436" t="s">
        <v>332</v>
      </c>
      <c r="C3" s="436"/>
      <c r="D3" s="436"/>
      <c r="E3" s="436"/>
      <c r="F3" s="436"/>
      <c r="G3" s="436"/>
      <c r="H3" s="436"/>
      <c r="I3" s="436"/>
      <c r="J3" s="436"/>
    </row>
    <row r="4" spans="1:10" x14ac:dyDescent="0.3">
      <c r="C4" s="11"/>
      <c r="D4" s="11"/>
      <c r="E4" s="11"/>
      <c r="F4" s="11"/>
      <c r="G4" s="11"/>
      <c r="H4" s="4"/>
      <c r="I4" s="4"/>
      <c r="J4" s="4" t="s">
        <v>86</v>
      </c>
    </row>
    <row r="5" spans="1:10" s="4" customFormat="1" ht="15.75" thickBot="1" x14ac:dyDescent="0.35">
      <c r="A5" s="9"/>
      <c r="B5" s="4" t="s">
        <v>8</v>
      </c>
      <c r="C5" s="4" t="s">
        <v>9</v>
      </c>
      <c r="D5" s="4" t="s">
        <v>22</v>
      </c>
      <c r="E5" s="4" t="s">
        <v>87</v>
      </c>
      <c r="F5" s="4" t="s">
        <v>88</v>
      </c>
      <c r="G5" s="4" t="s">
        <v>10</v>
      </c>
      <c r="H5" s="4" t="s">
        <v>89</v>
      </c>
      <c r="I5" s="4" t="s">
        <v>92</v>
      </c>
      <c r="J5" s="4" t="s">
        <v>93</v>
      </c>
    </row>
    <row r="6" spans="1:10" s="7" customFormat="1" ht="60.75" thickBot="1" x14ac:dyDescent="0.25">
      <c r="A6" s="12"/>
      <c r="B6" s="311" t="s">
        <v>1</v>
      </c>
      <c r="C6" s="312" t="s">
        <v>2</v>
      </c>
      <c r="D6" s="313" t="s">
        <v>0</v>
      </c>
      <c r="E6" s="312" t="s">
        <v>323</v>
      </c>
      <c r="F6" s="314" t="s">
        <v>324</v>
      </c>
      <c r="G6" s="315" t="s">
        <v>328</v>
      </c>
      <c r="H6" s="365" t="s">
        <v>329</v>
      </c>
      <c r="I6" s="346" t="s">
        <v>330</v>
      </c>
      <c r="J6" s="347" t="s">
        <v>96</v>
      </c>
    </row>
    <row r="7" spans="1:10" s="14" customFormat="1" ht="21.75" customHeight="1" x14ac:dyDescent="0.3">
      <c r="A7" s="9">
        <v>1</v>
      </c>
      <c r="B7" s="356">
        <v>1</v>
      </c>
      <c r="C7" s="317"/>
      <c r="D7" s="318" t="s">
        <v>57</v>
      </c>
      <c r="E7" s="357">
        <f t="shared" ref="E7:G7" si="0">SUM(E8:E12)</f>
        <v>3864</v>
      </c>
      <c r="F7" s="357">
        <f t="shared" si="0"/>
        <v>1041</v>
      </c>
      <c r="G7" s="358">
        <f t="shared" si="0"/>
        <v>2921</v>
      </c>
      <c r="H7" s="366">
        <f t="shared" ref="H7:J7" si="1">SUM(H8:H12)</f>
        <v>1140</v>
      </c>
      <c r="I7" s="357">
        <f>SUM(I8:I12)</f>
        <v>3720</v>
      </c>
      <c r="J7" s="367">
        <f t="shared" si="1"/>
        <v>3013</v>
      </c>
    </row>
    <row r="8" spans="1:10" ht="15" customHeight="1" x14ac:dyDescent="0.3">
      <c r="A8" s="9">
        <v>2</v>
      </c>
      <c r="B8" s="321"/>
      <c r="C8" s="322">
        <v>1</v>
      </c>
      <c r="D8" s="323" t="s">
        <v>16</v>
      </c>
      <c r="E8" s="323">
        <v>316</v>
      </c>
      <c r="F8" s="323">
        <v>50</v>
      </c>
      <c r="G8" s="359"/>
      <c r="H8" s="368">
        <v>50</v>
      </c>
      <c r="I8" s="323">
        <v>120</v>
      </c>
      <c r="J8" s="369">
        <v>93</v>
      </c>
    </row>
    <row r="9" spans="1:10" ht="15" customHeight="1" x14ac:dyDescent="0.3">
      <c r="A9" s="9">
        <v>3</v>
      </c>
      <c r="B9" s="321"/>
      <c r="C9" s="322">
        <v>2</v>
      </c>
      <c r="D9" s="323" t="s">
        <v>23</v>
      </c>
      <c r="E9" s="323">
        <v>18</v>
      </c>
      <c r="F9" s="323">
        <v>25</v>
      </c>
      <c r="G9" s="359"/>
      <c r="H9" s="368">
        <v>25</v>
      </c>
      <c r="I9" s="323">
        <v>55</v>
      </c>
      <c r="J9" s="369">
        <v>38</v>
      </c>
    </row>
    <row r="10" spans="1:10" ht="15" customHeight="1" x14ac:dyDescent="0.3">
      <c r="A10" s="9">
        <v>4</v>
      </c>
      <c r="B10" s="321"/>
      <c r="C10" s="322">
        <v>3</v>
      </c>
      <c r="D10" s="323" t="s">
        <v>17</v>
      </c>
      <c r="E10" s="323">
        <v>3505</v>
      </c>
      <c r="F10" s="323">
        <v>966</v>
      </c>
      <c r="G10" s="359">
        <v>2921</v>
      </c>
      <c r="H10" s="368">
        <v>1065</v>
      </c>
      <c r="I10" s="323">
        <v>3545</v>
      </c>
      <c r="J10" s="369">
        <v>2882</v>
      </c>
    </row>
    <row r="11" spans="1:10" ht="15" customHeight="1" x14ac:dyDescent="0.3">
      <c r="A11" s="9">
        <v>5</v>
      </c>
      <c r="B11" s="321"/>
      <c r="C11" s="322">
        <v>4</v>
      </c>
      <c r="D11" s="323" t="s">
        <v>19</v>
      </c>
      <c r="E11" s="323"/>
      <c r="F11" s="323"/>
      <c r="G11" s="359"/>
      <c r="H11" s="368"/>
      <c r="I11" s="323"/>
      <c r="J11" s="369"/>
    </row>
    <row r="12" spans="1:10" ht="15" customHeight="1" x14ac:dyDescent="0.3">
      <c r="A12" s="9">
        <v>6</v>
      </c>
      <c r="B12" s="321"/>
      <c r="C12" s="322">
        <v>5</v>
      </c>
      <c r="D12" s="323" t="s">
        <v>62</v>
      </c>
      <c r="E12" s="323">
        <v>25</v>
      </c>
      <c r="F12" s="323"/>
      <c r="G12" s="359"/>
      <c r="H12" s="368"/>
      <c r="I12" s="323"/>
      <c r="J12" s="369"/>
    </row>
    <row r="13" spans="1:10" s="14" customFormat="1" ht="21.75" customHeight="1" x14ac:dyDescent="0.3">
      <c r="A13" s="9">
        <v>7</v>
      </c>
      <c r="B13" s="336">
        <v>2</v>
      </c>
      <c r="C13" s="328"/>
      <c r="D13" s="318" t="s">
        <v>58</v>
      </c>
      <c r="E13" s="318">
        <f t="shared" ref="E13:G13" si="2">SUM(E14:E16)</f>
        <v>0</v>
      </c>
      <c r="F13" s="318">
        <f t="shared" si="2"/>
        <v>0</v>
      </c>
      <c r="G13" s="360">
        <f t="shared" si="2"/>
        <v>0</v>
      </c>
      <c r="H13" s="370">
        <f t="shared" ref="H13:J13" si="3">SUM(H14:H16)</f>
        <v>30</v>
      </c>
      <c r="I13" s="318">
        <f>SUM(I14:I16)</f>
        <v>30</v>
      </c>
      <c r="J13" s="371">
        <f t="shared" si="3"/>
        <v>27</v>
      </c>
    </row>
    <row r="14" spans="1:10" ht="15" customHeight="1" x14ac:dyDescent="0.3">
      <c r="A14" s="9">
        <v>8</v>
      </c>
      <c r="B14" s="321"/>
      <c r="C14" s="322">
        <v>1</v>
      </c>
      <c r="D14" s="323" t="s">
        <v>21</v>
      </c>
      <c r="E14" s="323"/>
      <c r="F14" s="323"/>
      <c r="G14" s="359"/>
      <c r="H14" s="368">
        <v>30</v>
      </c>
      <c r="I14" s="323">
        <v>30</v>
      </c>
      <c r="J14" s="369">
        <v>27</v>
      </c>
    </row>
    <row r="15" spans="1:10" ht="15" customHeight="1" x14ac:dyDescent="0.3">
      <c r="A15" s="9">
        <v>9</v>
      </c>
      <c r="B15" s="321"/>
      <c r="C15" s="322">
        <v>2</v>
      </c>
      <c r="D15" s="323" t="s">
        <v>20</v>
      </c>
      <c r="E15" s="323"/>
      <c r="F15" s="323"/>
      <c r="G15" s="359"/>
      <c r="H15" s="368"/>
      <c r="I15" s="323"/>
      <c r="J15" s="369"/>
    </row>
    <row r="16" spans="1:10" ht="15" customHeight="1" x14ac:dyDescent="0.3">
      <c r="A16" s="9">
        <v>10</v>
      </c>
      <c r="B16" s="321"/>
      <c r="C16" s="322">
        <v>3</v>
      </c>
      <c r="D16" s="323" t="s">
        <v>63</v>
      </c>
      <c r="E16" s="323"/>
      <c r="F16" s="323"/>
      <c r="G16" s="359"/>
      <c r="H16" s="368"/>
      <c r="I16" s="323"/>
      <c r="J16" s="369"/>
    </row>
    <row r="17" spans="1:10" s="16" customFormat="1" ht="21.75" customHeight="1" x14ac:dyDescent="0.3">
      <c r="A17" s="9">
        <v>11</v>
      </c>
      <c r="B17" s="331"/>
      <c r="C17" s="332"/>
      <c r="D17" s="333" t="s">
        <v>68</v>
      </c>
      <c r="E17" s="333">
        <f t="shared" ref="E17:G17" si="4">SUM(E7,E13,)</f>
        <v>3864</v>
      </c>
      <c r="F17" s="333">
        <f t="shared" si="4"/>
        <v>1041</v>
      </c>
      <c r="G17" s="361">
        <f t="shared" si="4"/>
        <v>2921</v>
      </c>
      <c r="H17" s="372">
        <f t="shared" ref="H17:J17" si="5">SUM(H7,H13,)</f>
        <v>1170</v>
      </c>
      <c r="I17" s="333">
        <f t="shared" si="5"/>
        <v>3750</v>
      </c>
      <c r="J17" s="373">
        <f t="shared" si="5"/>
        <v>3040</v>
      </c>
    </row>
    <row r="18" spans="1:10" s="17" customFormat="1" ht="21.75" customHeight="1" x14ac:dyDescent="0.3">
      <c r="A18" s="9">
        <v>12</v>
      </c>
      <c r="B18" s="336"/>
      <c r="C18" s="328"/>
      <c r="D18" s="337" t="s">
        <v>6</v>
      </c>
      <c r="E18" s="337">
        <f t="shared" ref="E18:G18" si="6">SUM(E19:E20)</f>
        <v>0</v>
      </c>
      <c r="F18" s="337">
        <f t="shared" si="6"/>
        <v>0</v>
      </c>
      <c r="G18" s="362">
        <f t="shared" si="6"/>
        <v>0</v>
      </c>
      <c r="H18" s="374">
        <f t="shared" ref="H18:J18" si="7">SUM(H19:H20)</f>
        <v>0</v>
      </c>
      <c r="I18" s="337">
        <f>SUM(I19:I20)</f>
        <v>0</v>
      </c>
      <c r="J18" s="375">
        <f t="shared" si="7"/>
        <v>0</v>
      </c>
    </row>
    <row r="19" spans="1:10" s="10" customFormat="1" ht="15" customHeight="1" x14ac:dyDescent="0.3">
      <c r="A19" s="9">
        <v>13</v>
      </c>
      <c r="B19" s="321">
        <v>1</v>
      </c>
      <c r="C19" s="322"/>
      <c r="D19" s="338" t="s">
        <v>18</v>
      </c>
      <c r="E19" s="338"/>
      <c r="F19" s="338"/>
      <c r="G19" s="363"/>
      <c r="H19" s="376"/>
      <c r="I19" s="338"/>
      <c r="J19" s="377"/>
    </row>
    <row r="20" spans="1:10" ht="15" customHeight="1" thickBot="1" x14ac:dyDescent="0.35">
      <c r="A20" s="9">
        <v>14</v>
      </c>
      <c r="B20" s="321">
        <v>2</v>
      </c>
      <c r="C20" s="322"/>
      <c r="D20" s="338" t="s">
        <v>13</v>
      </c>
      <c r="E20" s="338"/>
      <c r="F20" s="338"/>
      <c r="G20" s="363"/>
      <c r="H20" s="376"/>
      <c r="I20" s="338"/>
      <c r="J20" s="377"/>
    </row>
    <row r="21" spans="1:10" s="16" customFormat="1" ht="21.75" customHeight="1" thickBot="1" x14ac:dyDescent="0.35">
      <c r="A21" s="9">
        <v>15</v>
      </c>
      <c r="B21" s="340"/>
      <c r="C21" s="341"/>
      <c r="D21" s="342" t="s">
        <v>5</v>
      </c>
      <c r="E21" s="342">
        <f t="shared" ref="E21:G21" si="8">SUM(E17,E18)</f>
        <v>3864</v>
      </c>
      <c r="F21" s="342">
        <f t="shared" si="8"/>
        <v>1041</v>
      </c>
      <c r="G21" s="364">
        <f t="shared" si="8"/>
        <v>2921</v>
      </c>
      <c r="H21" s="378">
        <f t="shared" ref="H21:J21" si="9">SUM(H17,H18)</f>
        <v>1170</v>
      </c>
      <c r="I21" s="342">
        <f>SUM(I17,I18)</f>
        <v>3750</v>
      </c>
      <c r="J21" s="379">
        <f t="shared" si="9"/>
        <v>3040</v>
      </c>
    </row>
    <row r="22" spans="1:10" x14ac:dyDescent="0.3">
      <c r="B22" s="3"/>
      <c r="C22" s="3"/>
      <c r="D22" s="2"/>
      <c r="E22" s="2">
        <f>+'1.Bev'!E26-'2.Kiad'!E21</f>
        <v>76</v>
      </c>
      <c r="F22" s="2">
        <f>+'1.Bev'!F26-'2.Kiad'!F21</f>
        <v>0</v>
      </c>
      <c r="G22" s="2">
        <f>+'1.Bev'!G26-'2.Kiad'!G21</f>
        <v>387</v>
      </c>
      <c r="H22" s="2">
        <f>+'1.Bev'!H26-'2.Kiad'!H21</f>
        <v>0</v>
      </c>
      <c r="I22" s="2">
        <f>+'1.Bev'!I26-'2.Kiad'!I21</f>
        <v>0</v>
      </c>
      <c r="J22" s="2">
        <f>+'1.Bev'!J26-'2.Kiad'!J21</f>
        <v>710</v>
      </c>
    </row>
    <row r="23" spans="1:10" x14ac:dyDescent="0.3">
      <c r="B23" s="3"/>
      <c r="C23" s="3"/>
      <c r="D23" s="2"/>
      <c r="E23" s="2"/>
      <c r="F23" s="2"/>
      <c r="G23" s="2"/>
      <c r="H23" s="2"/>
      <c r="I23" s="2"/>
      <c r="J23" s="2"/>
    </row>
    <row r="24" spans="1:10" x14ac:dyDescent="0.3">
      <c r="B24" s="3"/>
      <c r="C24" s="3"/>
      <c r="D24" s="2"/>
      <c r="E24" s="2"/>
      <c r="F24" s="2"/>
      <c r="G24" s="2"/>
      <c r="H24" s="2"/>
      <c r="I24" s="2"/>
      <c r="J24" s="2"/>
    </row>
    <row r="25" spans="1:10" x14ac:dyDescent="0.3">
      <c r="B25" s="3"/>
      <c r="C25" s="3"/>
      <c r="D25" s="2"/>
      <c r="E25" s="2"/>
      <c r="F25" s="2"/>
      <c r="G25" s="2"/>
      <c r="H25" s="2"/>
      <c r="I25" s="2"/>
      <c r="J25" s="2"/>
    </row>
    <row r="26" spans="1:10" x14ac:dyDescent="0.3">
      <c r="B26" s="3"/>
      <c r="C26" s="15"/>
      <c r="D26" s="13"/>
      <c r="E26" s="13"/>
      <c r="F26" s="13"/>
      <c r="G26" s="13"/>
      <c r="H26" s="13"/>
      <c r="I26" s="13"/>
      <c r="J26" s="13"/>
    </row>
    <row r="27" spans="1:10" x14ac:dyDescent="0.3">
      <c r="B27" s="3"/>
      <c r="C27" s="3"/>
      <c r="D27" s="2"/>
      <c r="E27" s="2"/>
      <c r="F27" s="2"/>
      <c r="G27" s="2"/>
      <c r="H27" s="2"/>
      <c r="I27" s="2"/>
      <c r="J27" s="2"/>
    </row>
    <row r="28" spans="1:10" x14ac:dyDescent="0.3">
      <c r="B28" s="3"/>
      <c r="C28" s="3"/>
      <c r="D28" s="2"/>
      <c r="E28" s="2"/>
      <c r="F28" s="2"/>
      <c r="G28" s="2"/>
      <c r="H28" s="2"/>
      <c r="I28" s="2"/>
      <c r="J28" s="2"/>
    </row>
    <row r="37" spans="1:3" s="14" customFormat="1" x14ac:dyDescent="0.3">
      <c r="A37" s="9"/>
      <c r="B37" s="4"/>
      <c r="C37" s="11"/>
    </row>
    <row r="42" spans="1:3" s="14" customFormat="1" x14ac:dyDescent="0.3">
      <c r="A42" s="9"/>
      <c r="B42" s="4"/>
      <c r="C42" s="11"/>
    </row>
    <row r="44" spans="1:3" s="14" customFormat="1" x14ac:dyDescent="0.3">
      <c r="A44" s="9"/>
      <c r="B44" s="4"/>
      <c r="C44" s="11"/>
    </row>
    <row r="51" spans="4:10" x14ac:dyDescent="0.3">
      <c r="D51" s="2"/>
      <c r="E51" s="2"/>
      <c r="F51" s="2"/>
      <c r="G51" s="2"/>
      <c r="H51" s="2"/>
      <c r="I51" s="2"/>
      <c r="J51" s="2"/>
    </row>
    <row r="52" spans="4:10" x14ac:dyDescent="0.3">
      <c r="D52" s="2"/>
      <c r="E52" s="2"/>
      <c r="F52" s="2"/>
      <c r="G52" s="2"/>
      <c r="H52" s="2"/>
      <c r="I52" s="2"/>
      <c r="J52" s="2"/>
    </row>
    <row r="53" spans="4:10" x14ac:dyDescent="0.3">
      <c r="D53" s="2"/>
      <c r="E53" s="2"/>
      <c r="F53" s="2"/>
      <c r="G53" s="2"/>
      <c r="H53" s="2"/>
      <c r="I53" s="2"/>
      <c r="J53" s="2"/>
    </row>
    <row r="54" spans="4:10" x14ac:dyDescent="0.3">
      <c r="D54" s="2"/>
      <c r="E54" s="2"/>
      <c r="F54" s="2"/>
      <c r="G54" s="2"/>
      <c r="H54" s="2"/>
      <c r="I54" s="2"/>
      <c r="J54" s="2"/>
    </row>
    <row r="55" spans="4:10" x14ac:dyDescent="0.3">
      <c r="D55" s="2"/>
      <c r="E55" s="2"/>
      <c r="F55" s="2"/>
      <c r="G55" s="2"/>
      <c r="H55" s="2"/>
      <c r="I55" s="2"/>
      <c r="J55" s="2"/>
    </row>
    <row r="56" spans="4:10" x14ac:dyDescent="0.3">
      <c r="D56" s="2"/>
      <c r="E56" s="2"/>
      <c r="F56" s="2"/>
      <c r="G56" s="2"/>
      <c r="H56" s="2"/>
      <c r="I56" s="2"/>
      <c r="J56" s="2"/>
    </row>
    <row r="57" spans="4:10" x14ac:dyDescent="0.3">
      <c r="D57" s="2"/>
      <c r="E57" s="2"/>
      <c r="F57" s="2"/>
      <c r="G57" s="2"/>
      <c r="H57" s="2"/>
      <c r="I57" s="2"/>
      <c r="J57" s="2"/>
    </row>
  </sheetData>
  <mergeCells count="3">
    <mergeCell ref="B2:J2"/>
    <mergeCell ref="B3:J3"/>
    <mergeCell ref="B1:D1"/>
  </mergeCells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Normal="100" zoomScaleSheetLayoutView="100" workbookViewId="0">
      <selection activeCell="E11" sqref="E11"/>
    </sheetView>
  </sheetViews>
  <sheetFormatPr defaultRowHeight="15" x14ac:dyDescent="0.3"/>
  <cols>
    <col min="1" max="1" width="3.7109375" style="395" customWidth="1"/>
    <col min="2" max="3" width="4.7109375" style="396" customWidth="1"/>
    <col min="4" max="4" width="40.7109375" style="397" customWidth="1"/>
    <col min="5" max="5" width="13.7109375" style="388" customWidth="1"/>
    <col min="6" max="7" width="11.7109375" style="388" customWidth="1"/>
    <col min="8" max="10" width="13.7109375" style="391" customWidth="1"/>
    <col min="11" max="11" width="11.7109375" style="388" hidden="1" customWidth="1"/>
    <col min="12" max="12" width="11.7109375" style="391" hidden="1" customWidth="1"/>
    <col min="13" max="13" width="9.140625" style="392"/>
    <col min="14" max="14" width="10.140625" style="392" bestFit="1" customWidth="1"/>
    <col min="15" max="16384" width="9.140625" style="392"/>
  </cols>
  <sheetData>
    <row r="1" spans="1:12" x14ac:dyDescent="0.3">
      <c r="A1" s="386"/>
      <c r="B1" s="446" t="s">
        <v>333</v>
      </c>
      <c r="C1" s="446"/>
      <c r="D1" s="446"/>
      <c r="E1" s="387"/>
      <c r="F1" s="387"/>
      <c r="H1" s="389"/>
      <c r="I1" s="389"/>
      <c r="J1" s="389"/>
      <c r="K1" s="390"/>
    </row>
    <row r="2" spans="1:12" x14ac:dyDescent="0.3">
      <c r="A2" s="386"/>
      <c r="B2" s="393"/>
      <c r="C2" s="393"/>
      <c r="D2" s="393"/>
      <c r="E2" s="393"/>
      <c r="F2" s="393"/>
      <c r="G2" s="393"/>
      <c r="H2" s="394"/>
      <c r="I2" s="394"/>
      <c r="J2" s="394"/>
      <c r="K2" s="393"/>
      <c r="L2" s="393"/>
    </row>
    <row r="3" spans="1:12" x14ac:dyDescent="0.3">
      <c r="B3" s="447" t="s">
        <v>84</v>
      </c>
      <c r="C3" s="447"/>
      <c r="D3" s="447"/>
      <c r="E3" s="447"/>
      <c r="F3" s="447"/>
      <c r="G3" s="447"/>
      <c r="H3" s="447"/>
      <c r="I3" s="447"/>
      <c r="J3" s="447"/>
      <c r="K3" s="447"/>
      <c r="L3" s="394"/>
    </row>
    <row r="4" spans="1:12" x14ac:dyDescent="0.3">
      <c r="B4" s="447" t="s">
        <v>334</v>
      </c>
      <c r="C4" s="447"/>
      <c r="D4" s="447"/>
      <c r="E4" s="447"/>
      <c r="F4" s="447"/>
      <c r="G4" s="447"/>
      <c r="H4" s="447"/>
      <c r="I4" s="447"/>
      <c r="J4" s="447"/>
      <c r="K4" s="447"/>
      <c r="L4" s="394"/>
    </row>
    <row r="5" spans="1:12" x14ac:dyDescent="0.3">
      <c r="H5" s="389"/>
      <c r="I5" s="389"/>
      <c r="J5" s="398" t="s">
        <v>86</v>
      </c>
      <c r="K5" s="398"/>
      <c r="L5" s="398"/>
    </row>
    <row r="6" spans="1:12" s="401" customFormat="1" ht="15.75" thickBot="1" x14ac:dyDescent="0.35">
      <c r="A6" s="395"/>
      <c r="B6" s="396" t="s">
        <v>8</v>
      </c>
      <c r="C6" s="396" t="s">
        <v>9</v>
      </c>
      <c r="D6" s="399" t="s">
        <v>100</v>
      </c>
      <c r="E6" s="400" t="s">
        <v>87</v>
      </c>
      <c r="F6" s="400" t="s">
        <v>88</v>
      </c>
      <c r="G6" s="400" t="s">
        <v>10</v>
      </c>
      <c r="H6" s="400" t="s">
        <v>89</v>
      </c>
      <c r="I6" s="400" t="s">
        <v>92</v>
      </c>
      <c r="J6" s="400" t="s">
        <v>93</v>
      </c>
      <c r="K6" s="400" t="s">
        <v>335</v>
      </c>
      <c r="L6" s="400" t="s">
        <v>336</v>
      </c>
    </row>
    <row r="7" spans="1:12" ht="30" customHeight="1" x14ac:dyDescent="0.3">
      <c r="B7" s="448" t="s">
        <v>337</v>
      </c>
      <c r="C7" s="450" t="s">
        <v>338</v>
      </c>
      <c r="D7" s="452" t="s">
        <v>0</v>
      </c>
      <c r="E7" s="454" t="s">
        <v>339</v>
      </c>
      <c r="F7" s="454" t="s">
        <v>340</v>
      </c>
      <c r="G7" s="456" t="s">
        <v>328</v>
      </c>
      <c r="H7" s="458" t="s">
        <v>329</v>
      </c>
      <c r="I7" s="438" t="s">
        <v>330</v>
      </c>
      <c r="J7" s="440" t="s">
        <v>96</v>
      </c>
      <c r="K7" s="442" t="s">
        <v>341</v>
      </c>
      <c r="L7" s="444" t="s">
        <v>342</v>
      </c>
    </row>
    <row r="8" spans="1:12" ht="45" customHeight="1" thickBot="1" x14ac:dyDescent="0.35">
      <c r="B8" s="449"/>
      <c r="C8" s="451"/>
      <c r="D8" s="453"/>
      <c r="E8" s="455"/>
      <c r="F8" s="455"/>
      <c r="G8" s="457"/>
      <c r="H8" s="459"/>
      <c r="I8" s="439"/>
      <c r="J8" s="441"/>
      <c r="K8" s="443"/>
      <c r="L8" s="445"/>
    </row>
    <row r="9" spans="1:12" s="397" customFormat="1" ht="30" customHeight="1" x14ac:dyDescent="0.3">
      <c r="A9" s="402">
        <v>1</v>
      </c>
      <c r="B9" s="403">
        <v>1</v>
      </c>
      <c r="C9" s="404" t="s">
        <v>84</v>
      </c>
      <c r="D9" s="405"/>
      <c r="E9" s="406"/>
      <c r="F9" s="407"/>
      <c r="G9" s="408"/>
      <c r="H9" s="409"/>
      <c r="I9" s="410"/>
      <c r="J9" s="411"/>
      <c r="K9" s="412"/>
      <c r="L9" s="413"/>
    </row>
    <row r="10" spans="1:12" s="397" customFormat="1" ht="30.75" thickBot="1" x14ac:dyDescent="0.35">
      <c r="A10" s="395">
        <v>2</v>
      </c>
      <c r="B10" s="414"/>
      <c r="C10" s="415">
        <v>1</v>
      </c>
      <c r="D10" s="416" t="s">
        <v>344</v>
      </c>
      <c r="E10" s="417">
        <v>27</v>
      </c>
      <c r="F10" s="418"/>
      <c r="G10" s="419"/>
      <c r="H10" s="420">
        <v>30</v>
      </c>
      <c r="I10" s="421">
        <v>30</v>
      </c>
      <c r="J10" s="422">
        <v>27</v>
      </c>
      <c r="K10" s="423"/>
      <c r="L10" s="424"/>
    </row>
    <row r="11" spans="1:12" s="435" customFormat="1" ht="30" customHeight="1" thickTop="1" thickBot="1" x14ac:dyDescent="0.35">
      <c r="A11" s="402">
        <v>3</v>
      </c>
      <c r="B11" s="425"/>
      <c r="C11" s="426"/>
      <c r="D11" s="427" t="s">
        <v>343</v>
      </c>
      <c r="E11" s="428">
        <f t="shared" ref="E11:J11" si="0">SUM(E10:E10)</f>
        <v>27</v>
      </c>
      <c r="F11" s="429">
        <f t="shared" si="0"/>
        <v>0</v>
      </c>
      <c r="G11" s="430">
        <f t="shared" si="0"/>
        <v>0</v>
      </c>
      <c r="H11" s="431">
        <f t="shared" si="0"/>
        <v>30</v>
      </c>
      <c r="I11" s="429">
        <f t="shared" si="0"/>
        <v>30</v>
      </c>
      <c r="J11" s="432">
        <f t="shared" si="0"/>
        <v>27</v>
      </c>
      <c r="K11" s="433" t="e">
        <f>SUM(#REF!)</f>
        <v>#REF!</v>
      </c>
      <c r="L11" s="434" t="e">
        <f>SUM(#REF!)</f>
        <v>#REF!</v>
      </c>
    </row>
  </sheetData>
  <mergeCells count="14">
    <mergeCell ref="I7:I8"/>
    <mergeCell ref="J7:J8"/>
    <mergeCell ref="K7:K8"/>
    <mergeCell ref="L7:L8"/>
    <mergeCell ref="B1:D1"/>
    <mergeCell ref="B3:K3"/>
    <mergeCell ref="B4:K4"/>
    <mergeCell ref="B7:B8"/>
    <mergeCell ref="C7:C8"/>
    <mergeCell ref="D7:D8"/>
    <mergeCell ref="E7:E8"/>
    <mergeCell ref="F7:F8"/>
    <mergeCell ref="G7:G8"/>
    <mergeCell ref="H7:H8"/>
  </mergeCells>
  <printOptions horizontalCentered="1"/>
  <pageMargins left="0.19685039370078741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/>
  <dimension ref="A1:K36"/>
  <sheetViews>
    <sheetView view="pageBreakPreview" zoomScaleNormal="75" workbookViewId="0">
      <selection activeCell="I12" sqref="I12"/>
    </sheetView>
  </sheetViews>
  <sheetFormatPr defaultRowHeight="15" x14ac:dyDescent="0.3"/>
  <cols>
    <col min="1" max="1" width="5.7109375" style="91" customWidth="1"/>
    <col min="2" max="2" width="50.7109375" style="5" customWidth="1"/>
    <col min="3" max="5" width="13.7109375" style="92" customWidth="1"/>
    <col min="6" max="6" width="5.7109375" style="91" customWidth="1"/>
    <col min="7" max="7" width="50.7109375" style="5" customWidth="1"/>
    <col min="8" max="10" width="13.7109375" style="92" customWidth="1"/>
    <col min="11" max="11" width="3.5703125" style="23" customWidth="1"/>
    <col min="12" max="16384" width="9.140625" style="5"/>
  </cols>
  <sheetData>
    <row r="1" spans="1:11" s="20" customFormat="1" x14ac:dyDescent="0.2">
      <c r="A1" s="460" t="s">
        <v>345</v>
      </c>
      <c r="B1" s="460"/>
      <c r="C1" s="18"/>
      <c r="D1" s="18"/>
      <c r="E1" s="18"/>
      <c r="F1" s="19"/>
      <c r="H1" s="21"/>
      <c r="I1" s="21"/>
      <c r="J1" s="21"/>
      <c r="K1" s="22"/>
    </row>
    <row r="2" spans="1:11" s="20" customFormat="1" ht="26.25" customHeight="1" x14ac:dyDescent="0.2">
      <c r="A2" s="436" t="s">
        <v>85</v>
      </c>
      <c r="B2" s="436"/>
      <c r="C2" s="436"/>
      <c r="D2" s="436"/>
      <c r="E2" s="436"/>
      <c r="F2" s="436"/>
      <c r="G2" s="436"/>
      <c r="H2" s="436"/>
      <c r="I2" s="436"/>
      <c r="J2" s="436"/>
      <c r="K2" s="22"/>
    </row>
    <row r="3" spans="1:11" s="20" customFormat="1" ht="27.75" customHeight="1" x14ac:dyDescent="0.2">
      <c r="A3" s="436" t="s">
        <v>346</v>
      </c>
      <c r="B3" s="436"/>
      <c r="C3" s="436"/>
      <c r="D3" s="436"/>
      <c r="E3" s="436"/>
      <c r="F3" s="436"/>
      <c r="G3" s="436"/>
      <c r="H3" s="436"/>
      <c r="I3" s="436"/>
      <c r="J3" s="436"/>
      <c r="K3" s="22"/>
    </row>
    <row r="4" spans="1:11" ht="45" customHeight="1" x14ac:dyDescent="0.3">
      <c r="A4" s="93"/>
      <c r="B4" s="94" t="s">
        <v>24</v>
      </c>
      <c r="C4" s="97" t="s">
        <v>329</v>
      </c>
      <c r="D4" s="97" t="s">
        <v>330</v>
      </c>
      <c r="E4" s="123" t="s">
        <v>96</v>
      </c>
      <c r="F4" s="95"/>
      <c r="G4" s="96" t="s">
        <v>25</v>
      </c>
      <c r="H4" s="98" t="s">
        <v>329</v>
      </c>
      <c r="I4" s="98" t="s">
        <v>330</v>
      </c>
      <c r="J4" s="125" t="s">
        <v>96</v>
      </c>
    </row>
    <row r="5" spans="1:11" ht="15" customHeight="1" x14ac:dyDescent="0.3">
      <c r="A5" s="24" t="s">
        <v>26</v>
      </c>
      <c r="B5" s="5" t="s">
        <v>27</v>
      </c>
      <c r="C5" s="99">
        <f>+'1.Bev'!H9+'1.Bev'!H12+'1.Bev'!H11</f>
        <v>1170</v>
      </c>
      <c r="D5" s="99">
        <f>+'1.Bev'!I9+'1.Bev'!I12+'1.Bev'!I11+'1.Bev'!I10</f>
        <v>3363</v>
      </c>
      <c r="E5" s="25">
        <f>+'1.Bev'!J9+'1.Bev'!J12+'1.Bev'!J11+'1.Bev'!J10</f>
        <v>3363</v>
      </c>
      <c r="F5" s="26" t="s">
        <v>26</v>
      </c>
      <c r="G5" s="5" t="s">
        <v>16</v>
      </c>
      <c r="H5" s="27">
        <f>+'2.Kiad'!H8</f>
        <v>50</v>
      </c>
      <c r="I5" s="27">
        <f>+'2.Kiad'!I8</f>
        <v>120</v>
      </c>
      <c r="J5" s="27">
        <f>+'2.Kiad'!J8</f>
        <v>93</v>
      </c>
    </row>
    <row r="6" spans="1:11" ht="15" customHeight="1" x14ac:dyDescent="0.3">
      <c r="A6" s="24" t="s">
        <v>28</v>
      </c>
      <c r="B6" s="5" t="s">
        <v>11</v>
      </c>
      <c r="C6" s="99">
        <f>+'1.Bev'!H13</f>
        <v>0</v>
      </c>
      <c r="D6" s="99">
        <f>+'1.Bev'!I13</f>
        <v>0</v>
      </c>
      <c r="E6" s="25">
        <f>+'1.Bev'!J13</f>
        <v>0</v>
      </c>
      <c r="F6" s="26" t="s">
        <v>28</v>
      </c>
      <c r="G6" s="5" t="s">
        <v>29</v>
      </c>
      <c r="H6" s="27">
        <f>+'2.Kiad'!H9</f>
        <v>25</v>
      </c>
      <c r="I6" s="27">
        <f>+'2.Kiad'!I9</f>
        <v>55</v>
      </c>
      <c r="J6" s="27">
        <f>+'2.Kiad'!J9</f>
        <v>38</v>
      </c>
    </row>
    <row r="7" spans="1:11" x14ac:dyDescent="0.3">
      <c r="A7" s="24" t="s">
        <v>30</v>
      </c>
      <c r="B7" s="6" t="s">
        <v>31</v>
      </c>
      <c r="C7" s="99">
        <f>+'1.Bev'!H14</f>
        <v>0</v>
      </c>
      <c r="D7" s="99">
        <f>+'1.Bev'!I14</f>
        <v>0</v>
      </c>
      <c r="E7" s="25">
        <f>+'1.Bev'!J14</f>
        <v>0</v>
      </c>
      <c r="F7" s="26" t="s">
        <v>30</v>
      </c>
      <c r="G7" s="28" t="s">
        <v>17</v>
      </c>
      <c r="H7" s="27">
        <f>+'2.Kiad'!H10</f>
        <v>1065</v>
      </c>
      <c r="I7" s="27">
        <f>+'2.Kiad'!I10</f>
        <v>3545</v>
      </c>
      <c r="J7" s="27">
        <f>+'2.Kiad'!J10</f>
        <v>2882</v>
      </c>
    </row>
    <row r="8" spans="1:11" x14ac:dyDescent="0.3">
      <c r="A8" s="24" t="s">
        <v>32</v>
      </c>
      <c r="B8" s="28" t="s">
        <v>33</v>
      </c>
      <c r="C8" s="99">
        <f>+'1.Bev'!H15</f>
        <v>0</v>
      </c>
      <c r="D8" s="99">
        <f>+'1.Bev'!I15</f>
        <v>0</v>
      </c>
      <c r="E8" s="25">
        <f>+'1.Bev'!J15</f>
        <v>0</v>
      </c>
      <c r="F8" s="29" t="s">
        <v>32</v>
      </c>
      <c r="G8" s="28" t="s">
        <v>19</v>
      </c>
      <c r="H8" s="27">
        <f>+'2.Kiad'!H11</f>
        <v>0</v>
      </c>
      <c r="I8" s="27">
        <f>+'2.Kiad'!I11</f>
        <v>0</v>
      </c>
      <c r="J8" s="27">
        <f>+'2.Kiad'!J11</f>
        <v>0</v>
      </c>
    </row>
    <row r="9" spans="1:11" x14ac:dyDescent="0.3">
      <c r="A9" s="24"/>
      <c r="B9" s="6"/>
      <c r="C9" s="99"/>
      <c r="D9" s="99"/>
      <c r="E9" s="25"/>
      <c r="F9" s="29" t="s">
        <v>34</v>
      </c>
      <c r="G9" s="30" t="s">
        <v>76</v>
      </c>
      <c r="H9" s="27">
        <f>+'2.Kiad'!H12</f>
        <v>0</v>
      </c>
      <c r="I9" s="27">
        <f>+'2.Kiad'!I12</f>
        <v>0</v>
      </c>
      <c r="J9" s="27">
        <f>+'2.Kiad'!J12</f>
        <v>0</v>
      </c>
    </row>
    <row r="10" spans="1:11" x14ac:dyDescent="0.3">
      <c r="A10" s="24"/>
      <c r="B10" s="6"/>
      <c r="C10" s="99"/>
      <c r="D10" s="99"/>
      <c r="E10" s="25"/>
      <c r="F10" s="29" t="s">
        <v>37</v>
      </c>
      <c r="G10" s="30" t="s">
        <v>75</v>
      </c>
      <c r="H10" s="27"/>
      <c r="I10" s="27"/>
      <c r="J10" s="27"/>
    </row>
    <row r="11" spans="1:11" s="20" customFormat="1" ht="24.95" customHeight="1" x14ac:dyDescent="0.2">
      <c r="A11" s="31"/>
      <c r="B11" s="32" t="s">
        <v>66</v>
      </c>
      <c r="C11" s="33">
        <f>SUM(C5:C9)</f>
        <v>1170</v>
      </c>
      <c r="D11" s="33">
        <f>SUM(D5:D9)</f>
        <v>3363</v>
      </c>
      <c r="E11" s="117">
        <f>SUM(E5:E9)</f>
        <v>3363</v>
      </c>
      <c r="F11" s="34"/>
      <c r="G11" s="32" t="s">
        <v>74</v>
      </c>
      <c r="H11" s="35">
        <f>SUM(H5:H10)</f>
        <v>1140</v>
      </c>
      <c r="I11" s="35">
        <f>SUM(I5:I10)</f>
        <v>3720</v>
      </c>
      <c r="J11" s="35">
        <f>SUM(J5:J10)</f>
        <v>3013</v>
      </c>
      <c r="K11" s="22"/>
    </row>
    <row r="12" spans="1:11" ht="23.25" customHeight="1" x14ac:dyDescent="0.3">
      <c r="A12" s="36"/>
      <c r="B12" s="37" t="s">
        <v>35</v>
      </c>
      <c r="C12" s="109"/>
      <c r="D12" s="109"/>
      <c r="E12" s="38"/>
      <c r="F12" s="39"/>
      <c r="G12" s="37" t="s">
        <v>36</v>
      </c>
      <c r="H12" s="40"/>
      <c r="I12" s="40"/>
      <c r="J12" s="40"/>
      <c r="K12" s="41"/>
    </row>
    <row r="13" spans="1:11" x14ac:dyDescent="0.3">
      <c r="A13" s="42" t="s">
        <v>34</v>
      </c>
      <c r="B13" s="43" t="s">
        <v>38</v>
      </c>
      <c r="C13" s="110">
        <f>+'1.Bev'!H17</f>
        <v>0</v>
      </c>
      <c r="D13" s="110">
        <f>+'1.Bev'!I17</f>
        <v>0</v>
      </c>
      <c r="E13" s="44">
        <f>+'1.Bev'!J17</f>
        <v>0</v>
      </c>
      <c r="F13" s="45" t="s">
        <v>40</v>
      </c>
      <c r="G13" s="43" t="s">
        <v>39</v>
      </c>
      <c r="H13" s="40">
        <f>+'2.Kiad'!H14</f>
        <v>30</v>
      </c>
      <c r="I13" s="40">
        <f>+'2.Kiad'!I14</f>
        <v>30</v>
      </c>
      <c r="J13" s="40">
        <f>+'2.Kiad'!J14</f>
        <v>27</v>
      </c>
      <c r="K13" s="46"/>
    </row>
    <row r="14" spans="1:11" x14ac:dyDescent="0.3">
      <c r="A14" s="42" t="s">
        <v>37</v>
      </c>
      <c r="B14" s="43" t="s">
        <v>7</v>
      </c>
      <c r="C14" s="110">
        <f>+'1.Bev'!H18</f>
        <v>0</v>
      </c>
      <c r="D14" s="110">
        <f>+'1.Bev'!I18</f>
        <v>0</v>
      </c>
      <c r="E14" s="44">
        <f>+'1.Bev'!J18</f>
        <v>0</v>
      </c>
      <c r="F14" s="45" t="s">
        <v>42</v>
      </c>
      <c r="G14" s="43" t="s">
        <v>41</v>
      </c>
      <c r="H14" s="40">
        <f>+'2.Kiad'!H15</f>
        <v>0</v>
      </c>
      <c r="I14" s="40">
        <f>+'2.Kiad'!I15</f>
        <v>0</v>
      </c>
      <c r="J14" s="40">
        <f>+'2.Kiad'!J15</f>
        <v>0</v>
      </c>
      <c r="K14" s="46"/>
    </row>
    <row r="15" spans="1:11" x14ac:dyDescent="0.3">
      <c r="A15" s="42" t="s">
        <v>40</v>
      </c>
      <c r="B15" s="5" t="s">
        <v>43</v>
      </c>
      <c r="C15" s="110">
        <f>+'1.Bev'!H19</f>
        <v>0</v>
      </c>
      <c r="D15" s="110">
        <f>+'1.Bev'!I19</f>
        <v>0</v>
      </c>
      <c r="E15" s="44">
        <f>+'1.Bev'!J19</f>
        <v>0</v>
      </c>
      <c r="F15" s="45" t="s">
        <v>77</v>
      </c>
      <c r="G15" s="43" t="s">
        <v>63</v>
      </c>
      <c r="H15" s="40">
        <f>+'2.Kiad'!H16</f>
        <v>0</v>
      </c>
      <c r="I15" s="40">
        <f>+'2.Kiad'!I16</f>
        <v>0</v>
      </c>
      <c r="J15" s="40">
        <f>+'2.Kiad'!J16</f>
        <v>0</v>
      </c>
      <c r="K15" s="46"/>
    </row>
    <row r="16" spans="1:11" x14ac:dyDescent="0.3">
      <c r="A16" s="42"/>
      <c r="C16" s="110"/>
      <c r="D16" s="110"/>
      <c r="E16" s="44"/>
      <c r="F16" s="45" t="s">
        <v>79</v>
      </c>
      <c r="G16" s="43" t="s">
        <v>78</v>
      </c>
      <c r="H16" s="40"/>
      <c r="I16" s="40"/>
      <c r="J16" s="40"/>
      <c r="K16" s="46"/>
    </row>
    <row r="17" spans="1:11" s="20" customFormat="1" ht="24.95" customHeight="1" thickBot="1" x14ac:dyDescent="0.25">
      <c r="A17" s="47"/>
      <c r="B17" s="48" t="s">
        <v>67</v>
      </c>
      <c r="C17" s="70">
        <f>SUM(C13:C15)</f>
        <v>0</v>
      </c>
      <c r="D17" s="70">
        <f>SUM(D13:D15)</f>
        <v>0</v>
      </c>
      <c r="E17" s="49">
        <f>SUM(E13:E15)</f>
        <v>0</v>
      </c>
      <c r="F17" s="50"/>
      <c r="G17" s="48" t="s">
        <v>70</v>
      </c>
      <c r="H17" s="51">
        <f>SUM(H13:H16)</f>
        <v>30</v>
      </c>
      <c r="I17" s="51">
        <f>SUM(I13:I16)</f>
        <v>30</v>
      </c>
      <c r="J17" s="51">
        <f>SUM(J13:J16)</f>
        <v>27</v>
      </c>
      <c r="K17" s="22"/>
    </row>
    <row r="18" spans="1:11" s="20" customFormat="1" ht="24.95" customHeight="1" thickTop="1" thickBot="1" x14ac:dyDescent="0.25">
      <c r="A18" s="52"/>
      <c r="B18" s="53" t="s">
        <v>3</v>
      </c>
      <c r="C18" s="124">
        <f>C11+C17</f>
        <v>1170</v>
      </c>
      <c r="D18" s="54">
        <f>D11+D17</f>
        <v>3363</v>
      </c>
      <c r="E18" s="118">
        <f>E11+E17</f>
        <v>3363</v>
      </c>
      <c r="F18" s="55"/>
      <c r="G18" s="53" t="s">
        <v>68</v>
      </c>
      <c r="H18" s="56">
        <f>H11+H17</f>
        <v>1170</v>
      </c>
      <c r="I18" s="56">
        <f>I11+I17</f>
        <v>3750</v>
      </c>
      <c r="J18" s="56">
        <f>J11+J17</f>
        <v>3040</v>
      </c>
      <c r="K18" s="22"/>
    </row>
    <row r="19" spans="1:11" s="20" customFormat="1" ht="24.95" customHeight="1" thickTop="1" x14ac:dyDescent="0.3">
      <c r="A19" s="57"/>
      <c r="B19" s="37" t="s">
        <v>44</v>
      </c>
      <c r="C19" s="111"/>
      <c r="D19" s="111"/>
      <c r="E19" s="58"/>
      <c r="F19" s="59"/>
      <c r="G19" s="37" t="s">
        <v>45</v>
      </c>
      <c r="H19" s="60"/>
      <c r="I19" s="60"/>
      <c r="J19" s="60"/>
      <c r="K19" s="22"/>
    </row>
    <row r="20" spans="1:11" s="20" customFormat="1" x14ac:dyDescent="0.2">
      <c r="A20" s="61" t="s">
        <v>42</v>
      </c>
      <c r="B20" s="62" t="s">
        <v>46</v>
      </c>
      <c r="C20" s="111"/>
      <c r="D20" s="111"/>
      <c r="E20" s="58"/>
      <c r="F20" s="59" t="s">
        <v>80</v>
      </c>
      <c r="G20" s="62" t="s">
        <v>47</v>
      </c>
      <c r="H20" s="60"/>
      <c r="I20" s="60"/>
      <c r="J20" s="60"/>
      <c r="K20" s="22"/>
    </row>
    <row r="21" spans="1:11" s="20" customFormat="1" x14ac:dyDescent="0.2">
      <c r="A21" s="61" t="s">
        <v>77</v>
      </c>
      <c r="B21" s="20" t="s">
        <v>48</v>
      </c>
      <c r="C21" s="111"/>
      <c r="D21" s="111"/>
      <c r="E21" s="58"/>
      <c r="F21" s="59" t="s">
        <v>81</v>
      </c>
      <c r="G21" s="20" t="s">
        <v>49</v>
      </c>
      <c r="H21" s="60"/>
      <c r="I21" s="60"/>
      <c r="J21" s="60"/>
      <c r="K21" s="22"/>
    </row>
    <row r="22" spans="1:11" s="20" customFormat="1" x14ac:dyDescent="0.2">
      <c r="A22" s="61" t="s">
        <v>79</v>
      </c>
      <c r="B22" s="20" t="s">
        <v>296</v>
      </c>
      <c r="C22" s="111"/>
      <c r="D22" s="111">
        <f>+'1.Bev'!I23</f>
        <v>387</v>
      </c>
      <c r="E22" s="58">
        <f>+'1.Bev'!J23</f>
        <v>387</v>
      </c>
      <c r="F22" s="59"/>
      <c r="H22" s="60"/>
      <c r="I22" s="60"/>
      <c r="J22" s="60"/>
      <c r="K22" s="22"/>
    </row>
    <row r="23" spans="1:11" s="20" customFormat="1" ht="24.95" customHeight="1" x14ac:dyDescent="0.3">
      <c r="A23" s="57"/>
      <c r="B23" s="37" t="s">
        <v>50</v>
      </c>
      <c r="C23" s="111"/>
      <c r="D23" s="111"/>
      <c r="E23" s="58"/>
      <c r="F23" s="59"/>
      <c r="G23" s="37" t="s">
        <v>51</v>
      </c>
      <c r="H23" s="60"/>
      <c r="I23" s="60"/>
      <c r="J23" s="60"/>
      <c r="K23" s="22"/>
    </row>
    <row r="24" spans="1:11" s="20" customFormat="1" x14ac:dyDescent="0.2">
      <c r="A24" s="61" t="s">
        <v>80</v>
      </c>
      <c r="B24" s="62" t="s">
        <v>46</v>
      </c>
      <c r="C24" s="111"/>
      <c r="D24" s="111"/>
      <c r="E24" s="58"/>
      <c r="F24" s="59" t="s">
        <v>82</v>
      </c>
      <c r="G24" s="62" t="s">
        <v>47</v>
      </c>
      <c r="H24" s="60"/>
      <c r="I24" s="60"/>
      <c r="J24" s="60"/>
      <c r="K24" s="22"/>
    </row>
    <row r="25" spans="1:11" s="20" customFormat="1" x14ac:dyDescent="0.2">
      <c r="A25" s="61" t="s">
        <v>81</v>
      </c>
      <c r="B25" s="20" t="s">
        <v>48</v>
      </c>
      <c r="C25" s="111"/>
      <c r="D25" s="111"/>
      <c r="E25" s="58"/>
      <c r="F25" s="59" t="s">
        <v>83</v>
      </c>
      <c r="G25" s="20" t="s">
        <v>49</v>
      </c>
      <c r="H25" s="60"/>
      <c r="I25" s="60"/>
      <c r="J25" s="60"/>
      <c r="K25" s="22"/>
    </row>
    <row r="26" spans="1:11" s="20" customFormat="1" x14ac:dyDescent="0.2">
      <c r="A26" s="61" t="s">
        <v>82</v>
      </c>
      <c r="B26" s="20" t="s">
        <v>296</v>
      </c>
      <c r="C26" s="111"/>
      <c r="D26" s="111"/>
      <c r="E26" s="58"/>
      <c r="F26" s="59"/>
      <c r="H26" s="60"/>
      <c r="I26" s="60"/>
      <c r="J26" s="60"/>
      <c r="K26" s="22"/>
    </row>
    <row r="27" spans="1:11" s="68" customFormat="1" ht="24.75" customHeight="1" thickBot="1" x14ac:dyDescent="0.25">
      <c r="A27" s="63"/>
      <c r="B27" s="8" t="s">
        <v>69</v>
      </c>
      <c r="C27" s="112">
        <f>SUM(C20:C25)</f>
        <v>0</v>
      </c>
      <c r="D27" s="112">
        <f>SUM(D20:D25)</f>
        <v>387</v>
      </c>
      <c r="E27" s="64">
        <f>SUM(E20:E25)</f>
        <v>387</v>
      </c>
      <c r="F27" s="65"/>
      <c r="G27" s="8" t="s">
        <v>71</v>
      </c>
      <c r="H27" s="66">
        <f>SUM(H19:H25)</f>
        <v>0</v>
      </c>
      <c r="I27" s="66">
        <f>SUM(I19:I25)</f>
        <v>0</v>
      </c>
      <c r="J27" s="66">
        <f>SUM(J19:J25)</f>
        <v>0</v>
      </c>
      <c r="K27" s="67"/>
    </row>
    <row r="28" spans="1:11" s="20" customFormat="1" ht="30" customHeight="1" thickTop="1" thickBot="1" x14ac:dyDescent="0.25">
      <c r="A28" s="69"/>
      <c r="B28" s="8" t="s">
        <v>73</v>
      </c>
      <c r="C28" s="70">
        <f>SUM(C24:C26,C20:C22,C17,C11)</f>
        <v>1170</v>
      </c>
      <c r="D28" s="70">
        <f>SUM(D24:D26,D20:D22,D17,D11)</f>
        <v>3750</v>
      </c>
      <c r="E28" s="49">
        <f>SUM(E24:E26,E20:E22,E17,E11)</f>
        <v>3750</v>
      </c>
      <c r="F28" s="71"/>
      <c r="G28" s="8" t="s">
        <v>72</v>
      </c>
      <c r="H28" s="72">
        <f>SUM(H24:H25,H17,H20:H21,H11)</f>
        <v>1170</v>
      </c>
      <c r="I28" s="72">
        <f>SUM(I24:I25,I17,I20:I21,I11)</f>
        <v>3750</v>
      </c>
      <c r="J28" s="72">
        <f>SUM(J24:J25,J17,J20:J21,J11)</f>
        <v>3040</v>
      </c>
      <c r="K28" s="22"/>
    </row>
    <row r="29" spans="1:11" s="20" customFormat="1" ht="15.75" thickTop="1" x14ac:dyDescent="0.2">
      <c r="A29" s="73"/>
      <c r="B29" s="74" t="s">
        <v>61</v>
      </c>
      <c r="C29" s="113">
        <f>+C18-H18</f>
        <v>0</v>
      </c>
      <c r="D29" s="113">
        <f>+D18-I18</f>
        <v>-387</v>
      </c>
      <c r="E29" s="75">
        <f>+E18-J18</f>
        <v>323</v>
      </c>
      <c r="F29" s="76"/>
      <c r="G29" s="77"/>
      <c r="H29" s="78"/>
      <c r="I29" s="78"/>
      <c r="J29" s="78"/>
      <c r="K29" s="22"/>
    </row>
    <row r="30" spans="1:11" s="20" customFormat="1" x14ac:dyDescent="0.3">
      <c r="A30" s="121"/>
      <c r="B30" s="122" t="s">
        <v>94</v>
      </c>
      <c r="C30" s="111">
        <f>+C11-H11</f>
        <v>30</v>
      </c>
      <c r="D30" s="111">
        <f>+D11-I11</f>
        <v>-357</v>
      </c>
      <c r="E30" s="58">
        <f>+E11-J11</f>
        <v>350</v>
      </c>
      <c r="F30" s="76"/>
      <c r="G30" s="77"/>
      <c r="H30" s="78"/>
      <c r="I30" s="78"/>
      <c r="J30" s="78"/>
      <c r="K30" s="22"/>
    </row>
    <row r="31" spans="1:11" s="20" customFormat="1" x14ac:dyDescent="0.3">
      <c r="A31" s="121"/>
      <c r="B31" s="122" t="s">
        <v>95</v>
      </c>
      <c r="C31" s="111">
        <f>+C17-H17</f>
        <v>-30</v>
      </c>
      <c r="D31" s="111">
        <f>+D17-I17</f>
        <v>-30</v>
      </c>
      <c r="E31" s="58">
        <f>+E17-J17</f>
        <v>-27</v>
      </c>
      <c r="F31" s="76"/>
      <c r="G31" s="77"/>
      <c r="H31" s="78"/>
      <c r="I31" s="78"/>
      <c r="J31" s="78"/>
      <c r="K31" s="22"/>
    </row>
    <row r="32" spans="1:11" s="20" customFormat="1" ht="30" x14ac:dyDescent="0.2">
      <c r="A32" s="79"/>
      <c r="B32" s="100" t="s">
        <v>304</v>
      </c>
      <c r="C32" s="114">
        <f>+C22+C26</f>
        <v>0</v>
      </c>
      <c r="D32" s="114">
        <f t="shared" ref="D32:E32" si="0">+D22+D26</f>
        <v>387</v>
      </c>
      <c r="E32" s="81">
        <f t="shared" si="0"/>
        <v>387</v>
      </c>
      <c r="F32" s="82"/>
      <c r="G32" s="80"/>
      <c r="H32" s="83"/>
      <c r="I32" s="83"/>
      <c r="J32" s="83"/>
      <c r="K32" s="22"/>
    </row>
    <row r="33" spans="1:10" ht="20.100000000000001" customHeight="1" x14ac:dyDescent="0.3">
      <c r="A33" s="84"/>
      <c r="B33" s="5" t="s">
        <v>52</v>
      </c>
      <c r="C33" s="115">
        <f>(C11+C20+C21+C22)/C28</f>
        <v>1</v>
      </c>
      <c r="D33" s="115">
        <f>(D11+D20+D21+D22)/D28</f>
        <v>1</v>
      </c>
      <c r="E33" s="119">
        <f>(E11+E20+E21+E22)/E28</f>
        <v>1</v>
      </c>
      <c r="F33" s="86"/>
      <c r="G33" s="5" t="s">
        <v>53</v>
      </c>
      <c r="H33" s="85">
        <f>(H11+H20+H21)/H28</f>
        <v>0.97435897435897434</v>
      </c>
      <c r="I33" s="85">
        <f>(I11+I20+I21)/I28</f>
        <v>0.99199999999999999</v>
      </c>
      <c r="J33" s="85">
        <f>(J11+J20+J21)/J28</f>
        <v>0.99111842105263159</v>
      </c>
    </row>
    <row r="34" spans="1:10" ht="20.100000000000001" customHeight="1" x14ac:dyDescent="0.3">
      <c r="A34" s="87"/>
      <c r="B34" s="88" t="s">
        <v>54</v>
      </c>
      <c r="C34" s="116">
        <f>(C17+C24+C25+C26)/C28</f>
        <v>0</v>
      </c>
      <c r="D34" s="116">
        <f>(D17+D24+D25+D26)/D28</f>
        <v>0</v>
      </c>
      <c r="E34" s="120">
        <f>(E17+E24+E25+E26)/E28</f>
        <v>0</v>
      </c>
      <c r="F34" s="90"/>
      <c r="G34" s="88" t="s">
        <v>55</v>
      </c>
      <c r="H34" s="89">
        <f>(H17+H24+H25)/H28</f>
        <v>2.564102564102564E-2</v>
      </c>
      <c r="I34" s="89">
        <f>(I17+I24+I25)/I28</f>
        <v>8.0000000000000002E-3</v>
      </c>
      <c r="J34" s="89">
        <f>(J17+J24+J25)/J28</f>
        <v>8.8815789473684209E-3</v>
      </c>
    </row>
    <row r="35" spans="1:10" x14ac:dyDescent="0.3">
      <c r="C35" s="92">
        <f>+C28-'1.Bev'!H26</f>
        <v>0</v>
      </c>
      <c r="D35" s="92">
        <f>+D28-'1.Bev'!I26</f>
        <v>0</v>
      </c>
      <c r="E35" s="92">
        <f>+E28-'1.Bev'!J26</f>
        <v>0</v>
      </c>
      <c r="G35" s="5" t="s">
        <v>56</v>
      </c>
      <c r="H35" s="92">
        <f>+H28-'2.Kiad'!H21</f>
        <v>0</v>
      </c>
      <c r="I35" s="92">
        <f>+I28-'2.Kiad'!I21</f>
        <v>0</v>
      </c>
      <c r="J35" s="92">
        <f>+J28-'2.Kiad'!J21</f>
        <v>0</v>
      </c>
    </row>
    <row r="36" spans="1:10" x14ac:dyDescent="0.3">
      <c r="C36" s="92" t="s">
        <v>56</v>
      </c>
      <c r="E36" s="92" t="s">
        <v>56</v>
      </c>
    </row>
  </sheetData>
  <mergeCells count="3">
    <mergeCell ref="A2:J2"/>
    <mergeCell ref="A3:J3"/>
    <mergeCell ref="A1:B1"/>
  </mergeCells>
  <phoneticPr fontId="2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view="pageBreakPreview" zoomScaleNormal="100" zoomScaleSheetLayoutView="100" workbookViewId="0">
      <selection activeCell="C16" sqref="C16"/>
    </sheetView>
  </sheetViews>
  <sheetFormatPr defaultRowHeight="15" x14ac:dyDescent="0.3"/>
  <cols>
    <col min="1" max="1" width="5.7109375" style="126" customWidth="1"/>
    <col min="2" max="2" width="60.7109375" style="126" customWidth="1"/>
    <col min="3" max="3" width="15.7109375" style="126" customWidth="1"/>
    <col min="4" max="16384" width="9.140625" style="126"/>
  </cols>
  <sheetData>
    <row r="1" spans="1:3" x14ac:dyDescent="0.3">
      <c r="A1" s="461" t="s">
        <v>347</v>
      </c>
      <c r="B1" s="461"/>
    </row>
    <row r="2" spans="1:3" x14ac:dyDescent="0.3">
      <c r="A2" s="462" t="s">
        <v>98</v>
      </c>
      <c r="B2" s="462"/>
      <c r="C2" s="462"/>
    </row>
    <row r="3" spans="1:3" x14ac:dyDescent="0.3">
      <c r="A3" s="463" t="s">
        <v>99</v>
      </c>
      <c r="B3" s="463"/>
      <c r="C3" s="463"/>
    </row>
    <row r="4" spans="1:3" x14ac:dyDescent="0.3">
      <c r="A4" s="463" t="s">
        <v>348</v>
      </c>
      <c r="B4" s="463"/>
      <c r="C4" s="463"/>
    </row>
    <row r="5" spans="1:3" x14ac:dyDescent="0.3">
      <c r="C5" s="127" t="s">
        <v>86</v>
      </c>
    </row>
    <row r="6" spans="1:3" s="130" customFormat="1" ht="15.75" thickBot="1" x14ac:dyDescent="0.35">
      <c r="A6" s="128" t="s">
        <v>8</v>
      </c>
      <c r="B6" s="129" t="s">
        <v>9</v>
      </c>
      <c r="C6" s="129" t="s">
        <v>100</v>
      </c>
    </row>
    <row r="7" spans="1:3" s="134" customFormat="1" ht="30" customHeight="1" thickBot="1" x14ac:dyDescent="0.25">
      <c r="A7" s="131"/>
      <c r="B7" s="132" t="s">
        <v>0</v>
      </c>
      <c r="C7" s="133" t="s">
        <v>101</v>
      </c>
    </row>
    <row r="8" spans="1:3" s="138" customFormat="1" ht="21.95" customHeight="1" thickTop="1" x14ac:dyDescent="0.2">
      <c r="A8" s="135" t="s">
        <v>102</v>
      </c>
      <c r="B8" s="136" t="s">
        <v>103</v>
      </c>
      <c r="C8" s="137">
        <f>+'1.Bev'!J20</f>
        <v>3363</v>
      </c>
    </row>
    <row r="9" spans="1:3" s="138" customFormat="1" ht="21.95" customHeight="1" x14ac:dyDescent="0.2">
      <c r="A9" s="139" t="s">
        <v>104</v>
      </c>
      <c r="B9" s="140" t="s">
        <v>105</v>
      </c>
      <c r="C9" s="141">
        <f>+'2.Kiad'!J21</f>
        <v>3040</v>
      </c>
    </row>
    <row r="10" spans="1:3" s="145" customFormat="1" ht="21.95" customHeight="1" x14ac:dyDescent="0.2">
      <c r="A10" s="142" t="s">
        <v>106</v>
      </c>
      <c r="B10" s="143" t="s">
        <v>107</v>
      </c>
      <c r="C10" s="144">
        <f>+C8-C9</f>
        <v>323</v>
      </c>
    </row>
    <row r="11" spans="1:3" s="138" customFormat="1" ht="21.95" customHeight="1" x14ac:dyDescent="0.2">
      <c r="A11" s="139" t="s">
        <v>108</v>
      </c>
      <c r="B11" s="140" t="s">
        <v>109</v>
      </c>
      <c r="C11" s="141">
        <f>+'1.Bev'!J21</f>
        <v>387</v>
      </c>
    </row>
    <row r="12" spans="1:3" s="138" customFormat="1" ht="21.95" customHeight="1" x14ac:dyDescent="0.2">
      <c r="A12" s="139" t="s">
        <v>110</v>
      </c>
      <c r="B12" s="140" t="s">
        <v>111</v>
      </c>
      <c r="C12" s="141">
        <f>+'2.Kiad'!J18</f>
        <v>0</v>
      </c>
    </row>
    <row r="13" spans="1:3" s="145" customFormat="1" ht="21.95" customHeight="1" thickBot="1" x14ac:dyDescent="0.25">
      <c r="A13" s="142" t="s">
        <v>112</v>
      </c>
      <c r="B13" s="143" t="s">
        <v>113</v>
      </c>
      <c r="C13" s="144">
        <f>+C11-C12</f>
        <v>387</v>
      </c>
    </row>
    <row r="14" spans="1:3" s="145" customFormat="1" ht="21.95" customHeight="1" thickTop="1" x14ac:dyDescent="0.2">
      <c r="A14" s="146" t="s">
        <v>114</v>
      </c>
      <c r="B14" s="147" t="s">
        <v>115</v>
      </c>
      <c r="C14" s="148">
        <f>SUM(C13,C10)</f>
        <v>710</v>
      </c>
    </row>
    <row r="15" spans="1:3" s="138" customFormat="1" ht="21.95" customHeight="1" x14ac:dyDescent="0.2">
      <c r="A15" s="139" t="s">
        <v>116</v>
      </c>
      <c r="B15" s="140" t="s">
        <v>117</v>
      </c>
      <c r="C15" s="141">
        <v>451</v>
      </c>
    </row>
    <row r="16" spans="1:3" s="138" customFormat="1" ht="21.95" customHeight="1" thickBot="1" x14ac:dyDescent="0.25">
      <c r="A16" s="149" t="s">
        <v>118</v>
      </c>
      <c r="B16" s="150" t="s">
        <v>119</v>
      </c>
      <c r="C16" s="151">
        <f>+C14-C15</f>
        <v>259</v>
      </c>
    </row>
  </sheetData>
  <mergeCells count="4">
    <mergeCell ref="A1:B1"/>
    <mergeCell ref="A2:C2"/>
    <mergeCell ref="A3:C3"/>
    <mergeCell ref="A4:C4"/>
  </mergeCells>
  <printOptions horizontalCentered="1"/>
  <pageMargins left="0.39370078740157483" right="0.39370078740157483" top="0.98425196850393704" bottom="0.98425196850393704" header="0.51181102362204722" footer="0.51181102362204722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Normal="100" zoomScaleSheetLayoutView="100" workbookViewId="0">
      <selection activeCell="B15" sqref="B15"/>
    </sheetView>
  </sheetViews>
  <sheetFormatPr defaultRowHeight="15" x14ac:dyDescent="0.3"/>
  <cols>
    <col min="1" max="1" width="5.7109375" style="153" customWidth="1"/>
    <col min="2" max="2" width="60.7109375" style="153" customWidth="1"/>
    <col min="3" max="3" width="15.7109375" style="153" customWidth="1"/>
    <col min="4" max="16384" width="9.140625" style="153"/>
  </cols>
  <sheetData>
    <row r="1" spans="1:3" x14ac:dyDescent="0.3">
      <c r="A1" s="464" t="s">
        <v>349</v>
      </c>
      <c r="B1" s="464"/>
      <c r="C1" s="152"/>
    </row>
    <row r="2" spans="1:3" x14ac:dyDescent="0.3">
      <c r="A2" s="465" t="s">
        <v>98</v>
      </c>
      <c r="B2" s="465"/>
      <c r="C2" s="465"/>
    </row>
    <row r="3" spans="1:3" x14ac:dyDescent="0.3">
      <c r="A3" s="465" t="s">
        <v>120</v>
      </c>
      <c r="B3" s="465"/>
      <c r="C3" s="465"/>
    </row>
    <row r="4" spans="1:3" x14ac:dyDescent="0.3">
      <c r="A4" s="466" t="s">
        <v>121</v>
      </c>
      <c r="B4" s="466"/>
      <c r="C4" s="466"/>
    </row>
    <row r="5" spans="1:3" x14ac:dyDescent="0.3">
      <c r="A5" s="154"/>
      <c r="B5" s="154"/>
      <c r="C5" s="127" t="s">
        <v>86</v>
      </c>
    </row>
    <row r="6" spans="1:3" ht="15.75" thickBot="1" x14ac:dyDescent="0.35">
      <c r="A6" s="155" t="s">
        <v>122</v>
      </c>
      <c r="B6" s="156" t="s">
        <v>9</v>
      </c>
      <c r="C6" s="157" t="s">
        <v>100</v>
      </c>
    </row>
    <row r="7" spans="1:3" ht="30.75" thickBot="1" x14ac:dyDescent="0.35">
      <c r="A7" s="158" t="s">
        <v>123</v>
      </c>
      <c r="B7" s="159" t="s">
        <v>0</v>
      </c>
      <c r="C7" s="160" t="s">
        <v>124</v>
      </c>
    </row>
    <row r="8" spans="1:3" ht="30" customHeight="1" thickTop="1" x14ac:dyDescent="0.3">
      <c r="A8" s="161">
        <v>1</v>
      </c>
      <c r="B8" s="162" t="s">
        <v>350</v>
      </c>
      <c r="C8" s="163">
        <f>SUM(C10:C11)</f>
        <v>387</v>
      </c>
    </row>
    <row r="9" spans="1:3" x14ac:dyDescent="0.3">
      <c r="A9" s="164">
        <v>2</v>
      </c>
      <c r="B9" s="165" t="s">
        <v>125</v>
      </c>
      <c r="C9" s="166"/>
    </row>
    <row r="10" spans="1:3" x14ac:dyDescent="0.3">
      <c r="A10" s="164">
        <v>3</v>
      </c>
      <c r="B10" s="167" t="s">
        <v>126</v>
      </c>
      <c r="C10" s="166">
        <v>387</v>
      </c>
    </row>
    <row r="11" spans="1:3" ht="15.75" thickBot="1" x14ac:dyDescent="0.35">
      <c r="A11" s="164">
        <v>4</v>
      </c>
      <c r="B11" s="167" t="s">
        <v>127</v>
      </c>
      <c r="C11" s="166"/>
    </row>
    <row r="12" spans="1:3" ht="30" customHeight="1" thickTop="1" x14ac:dyDescent="0.3">
      <c r="A12" s="168">
        <v>5</v>
      </c>
      <c r="B12" s="169" t="s">
        <v>128</v>
      </c>
      <c r="C12" s="170">
        <v>3363</v>
      </c>
    </row>
    <row r="13" spans="1:3" ht="30" customHeight="1" x14ac:dyDescent="0.3">
      <c r="A13" s="164">
        <v>6</v>
      </c>
      <c r="B13" s="171" t="s">
        <v>129</v>
      </c>
      <c r="C13" s="166"/>
    </row>
    <row r="14" spans="1:3" ht="30" customHeight="1" thickBot="1" x14ac:dyDescent="0.35">
      <c r="A14" s="164">
        <v>7</v>
      </c>
      <c r="B14" s="171" t="s">
        <v>130</v>
      </c>
      <c r="C14" s="166">
        <v>3040</v>
      </c>
    </row>
    <row r="15" spans="1:3" ht="30" customHeight="1" thickTop="1" x14ac:dyDescent="0.3">
      <c r="A15" s="161">
        <v>8</v>
      </c>
      <c r="B15" s="172" t="s">
        <v>351</v>
      </c>
      <c r="C15" s="163">
        <f>+C8+C12+C13-C14</f>
        <v>710</v>
      </c>
    </row>
    <row r="16" spans="1:3" x14ac:dyDescent="0.3">
      <c r="A16" s="164">
        <v>9</v>
      </c>
      <c r="B16" s="165" t="s">
        <v>125</v>
      </c>
      <c r="C16" s="166"/>
    </row>
    <row r="17" spans="1:3" ht="15" customHeight="1" x14ac:dyDescent="0.3">
      <c r="A17" s="164">
        <v>10</v>
      </c>
      <c r="B17" s="173" t="s">
        <v>126</v>
      </c>
      <c r="C17" s="166">
        <v>710</v>
      </c>
    </row>
    <row r="18" spans="1:3" ht="15" customHeight="1" thickBot="1" x14ac:dyDescent="0.35">
      <c r="A18" s="174">
        <v>11</v>
      </c>
      <c r="B18" s="175" t="s">
        <v>127</v>
      </c>
      <c r="C18" s="176"/>
    </row>
    <row r="19" spans="1:3" x14ac:dyDescent="0.3">
      <c r="A19" s="177"/>
      <c r="B19" s="178"/>
      <c r="C19" s="179">
        <f>+C17+C18-C15</f>
        <v>0</v>
      </c>
    </row>
  </sheetData>
  <mergeCells count="4">
    <mergeCell ref="A1:B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view="pageBreakPreview" topLeftCell="A67" zoomScaleNormal="100" zoomScaleSheetLayoutView="100" workbookViewId="0">
      <selection activeCell="D64" sqref="D64"/>
    </sheetView>
  </sheetViews>
  <sheetFormatPr defaultRowHeight="15" x14ac:dyDescent="0.3"/>
  <cols>
    <col min="1" max="1" width="7.7109375" style="184" bestFit="1" customWidth="1"/>
    <col min="2" max="2" width="60.7109375" style="183" customWidth="1"/>
    <col min="3" max="4" width="14.7109375" style="182" customWidth="1"/>
    <col min="5" max="5" width="14.7109375" style="244" customWidth="1"/>
    <col min="6" max="10" width="14.7109375" style="182" hidden="1" customWidth="1"/>
    <col min="11" max="11" width="0" style="183" hidden="1" customWidth="1"/>
    <col min="12" max="256" width="9.140625" style="183"/>
    <col min="257" max="257" width="7.7109375" style="183" bestFit="1" customWidth="1"/>
    <col min="258" max="258" width="60.7109375" style="183" customWidth="1"/>
    <col min="259" max="261" width="14.7109375" style="183" customWidth="1"/>
    <col min="262" max="267" width="0" style="183" hidden="1" customWidth="1"/>
    <col min="268" max="512" width="9.140625" style="183"/>
    <col min="513" max="513" width="7.7109375" style="183" bestFit="1" customWidth="1"/>
    <col min="514" max="514" width="60.7109375" style="183" customWidth="1"/>
    <col min="515" max="517" width="14.7109375" style="183" customWidth="1"/>
    <col min="518" max="523" width="0" style="183" hidden="1" customWidth="1"/>
    <col min="524" max="768" width="9.140625" style="183"/>
    <col min="769" max="769" width="7.7109375" style="183" bestFit="1" customWidth="1"/>
    <col min="770" max="770" width="60.7109375" style="183" customWidth="1"/>
    <col min="771" max="773" width="14.7109375" style="183" customWidth="1"/>
    <col min="774" max="779" width="0" style="183" hidden="1" customWidth="1"/>
    <col min="780" max="1024" width="9.140625" style="183"/>
    <col min="1025" max="1025" width="7.7109375" style="183" bestFit="1" customWidth="1"/>
    <col min="1026" max="1026" width="60.7109375" style="183" customWidth="1"/>
    <col min="1027" max="1029" width="14.7109375" style="183" customWidth="1"/>
    <col min="1030" max="1035" width="0" style="183" hidden="1" customWidth="1"/>
    <col min="1036" max="1280" width="9.140625" style="183"/>
    <col min="1281" max="1281" width="7.7109375" style="183" bestFit="1" customWidth="1"/>
    <col min="1282" max="1282" width="60.7109375" style="183" customWidth="1"/>
    <col min="1283" max="1285" width="14.7109375" style="183" customWidth="1"/>
    <col min="1286" max="1291" width="0" style="183" hidden="1" customWidth="1"/>
    <col min="1292" max="1536" width="9.140625" style="183"/>
    <col min="1537" max="1537" width="7.7109375" style="183" bestFit="1" customWidth="1"/>
    <col min="1538" max="1538" width="60.7109375" style="183" customWidth="1"/>
    <col min="1539" max="1541" width="14.7109375" style="183" customWidth="1"/>
    <col min="1542" max="1547" width="0" style="183" hidden="1" customWidth="1"/>
    <col min="1548" max="1792" width="9.140625" style="183"/>
    <col min="1793" max="1793" width="7.7109375" style="183" bestFit="1" customWidth="1"/>
    <col min="1794" max="1794" width="60.7109375" style="183" customWidth="1"/>
    <col min="1795" max="1797" width="14.7109375" style="183" customWidth="1"/>
    <col min="1798" max="1803" width="0" style="183" hidden="1" customWidth="1"/>
    <col min="1804" max="2048" width="9.140625" style="183"/>
    <col min="2049" max="2049" width="7.7109375" style="183" bestFit="1" customWidth="1"/>
    <col min="2050" max="2050" width="60.7109375" style="183" customWidth="1"/>
    <col min="2051" max="2053" width="14.7109375" style="183" customWidth="1"/>
    <col min="2054" max="2059" width="0" style="183" hidden="1" customWidth="1"/>
    <col min="2060" max="2304" width="9.140625" style="183"/>
    <col min="2305" max="2305" width="7.7109375" style="183" bestFit="1" customWidth="1"/>
    <col min="2306" max="2306" width="60.7109375" style="183" customWidth="1"/>
    <col min="2307" max="2309" width="14.7109375" style="183" customWidth="1"/>
    <col min="2310" max="2315" width="0" style="183" hidden="1" customWidth="1"/>
    <col min="2316" max="2560" width="9.140625" style="183"/>
    <col min="2561" max="2561" width="7.7109375" style="183" bestFit="1" customWidth="1"/>
    <col min="2562" max="2562" width="60.7109375" style="183" customWidth="1"/>
    <col min="2563" max="2565" width="14.7109375" style="183" customWidth="1"/>
    <col min="2566" max="2571" width="0" style="183" hidden="1" customWidth="1"/>
    <col min="2572" max="2816" width="9.140625" style="183"/>
    <col min="2817" max="2817" width="7.7109375" style="183" bestFit="1" customWidth="1"/>
    <col min="2818" max="2818" width="60.7109375" style="183" customWidth="1"/>
    <col min="2819" max="2821" width="14.7109375" style="183" customWidth="1"/>
    <col min="2822" max="2827" width="0" style="183" hidden="1" customWidth="1"/>
    <col min="2828" max="3072" width="9.140625" style="183"/>
    <col min="3073" max="3073" width="7.7109375" style="183" bestFit="1" customWidth="1"/>
    <col min="3074" max="3074" width="60.7109375" style="183" customWidth="1"/>
    <col min="3075" max="3077" width="14.7109375" style="183" customWidth="1"/>
    <col min="3078" max="3083" width="0" style="183" hidden="1" customWidth="1"/>
    <col min="3084" max="3328" width="9.140625" style="183"/>
    <col min="3329" max="3329" width="7.7109375" style="183" bestFit="1" customWidth="1"/>
    <col min="3330" max="3330" width="60.7109375" style="183" customWidth="1"/>
    <col min="3331" max="3333" width="14.7109375" style="183" customWidth="1"/>
    <col min="3334" max="3339" width="0" style="183" hidden="1" customWidth="1"/>
    <col min="3340" max="3584" width="9.140625" style="183"/>
    <col min="3585" max="3585" width="7.7109375" style="183" bestFit="1" customWidth="1"/>
    <col min="3586" max="3586" width="60.7109375" style="183" customWidth="1"/>
    <col min="3587" max="3589" width="14.7109375" style="183" customWidth="1"/>
    <col min="3590" max="3595" width="0" style="183" hidden="1" customWidth="1"/>
    <col min="3596" max="3840" width="9.140625" style="183"/>
    <col min="3841" max="3841" width="7.7109375" style="183" bestFit="1" customWidth="1"/>
    <col min="3842" max="3842" width="60.7109375" style="183" customWidth="1"/>
    <col min="3843" max="3845" width="14.7109375" style="183" customWidth="1"/>
    <col min="3846" max="3851" width="0" style="183" hidden="1" customWidth="1"/>
    <col min="3852" max="4096" width="9.140625" style="183"/>
    <col min="4097" max="4097" width="7.7109375" style="183" bestFit="1" customWidth="1"/>
    <col min="4098" max="4098" width="60.7109375" style="183" customWidth="1"/>
    <col min="4099" max="4101" width="14.7109375" style="183" customWidth="1"/>
    <col min="4102" max="4107" width="0" style="183" hidden="1" customWidth="1"/>
    <col min="4108" max="4352" width="9.140625" style="183"/>
    <col min="4353" max="4353" width="7.7109375" style="183" bestFit="1" customWidth="1"/>
    <col min="4354" max="4354" width="60.7109375" style="183" customWidth="1"/>
    <col min="4355" max="4357" width="14.7109375" style="183" customWidth="1"/>
    <col min="4358" max="4363" width="0" style="183" hidden="1" customWidth="1"/>
    <col min="4364" max="4608" width="9.140625" style="183"/>
    <col min="4609" max="4609" width="7.7109375" style="183" bestFit="1" customWidth="1"/>
    <col min="4610" max="4610" width="60.7109375" style="183" customWidth="1"/>
    <col min="4611" max="4613" width="14.7109375" style="183" customWidth="1"/>
    <col min="4614" max="4619" width="0" style="183" hidden="1" customWidth="1"/>
    <col min="4620" max="4864" width="9.140625" style="183"/>
    <col min="4865" max="4865" width="7.7109375" style="183" bestFit="1" customWidth="1"/>
    <col min="4866" max="4866" width="60.7109375" style="183" customWidth="1"/>
    <col min="4867" max="4869" width="14.7109375" style="183" customWidth="1"/>
    <col min="4870" max="4875" width="0" style="183" hidden="1" customWidth="1"/>
    <col min="4876" max="5120" width="9.140625" style="183"/>
    <col min="5121" max="5121" width="7.7109375" style="183" bestFit="1" customWidth="1"/>
    <col min="5122" max="5122" width="60.7109375" style="183" customWidth="1"/>
    <col min="5123" max="5125" width="14.7109375" style="183" customWidth="1"/>
    <col min="5126" max="5131" width="0" style="183" hidden="1" customWidth="1"/>
    <col min="5132" max="5376" width="9.140625" style="183"/>
    <col min="5377" max="5377" width="7.7109375" style="183" bestFit="1" customWidth="1"/>
    <col min="5378" max="5378" width="60.7109375" style="183" customWidth="1"/>
    <col min="5379" max="5381" width="14.7109375" style="183" customWidth="1"/>
    <col min="5382" max="5387" width="0" style="183" hidden="1" customWidth="1"/>
    <col min="5388" max="5632" width="9.140625" style="183"/>
    <col min="5633" max="5633" width="7.7109375" style="183" bestFit="1" customWidth="1"/>
    <col min="5634" max="5634" width="60.7109375" style="183" customWidth="1"/>
    <col min="5635" max="5637" width="14.7109375" style="183" customWidth="1"/>
    <col min="5638" max="5643" width="0" style="183" hidden="1" customWidth="1"/>
    <col min="5644" max="5888" width="9.140625" style="183"/>
    <col min="5889" max="5889" width="7.7109375" style="183" bestFit="1" customWidth="1"/>
    <col min="5890" max="5890" width="60.7109375" style="183" customWidth="1"/>
    <col min="5891" max="5893" width="14.7109375" style="183" customWidth="1"/>
    <col min="5894" max="5899" width="0" style="183" hidden="1" customWidth="1"/>
    <col min="5900" max="6144" width="9.140625" style="183"/>
    <col min="6145" max="6145" width="7.7109375" style="183" bestFit="1" customWidth="1"/>
    <col min="6146" max="6146" width="60.7109375" style="183" customWidth="1"/>
    <col min="6147" max="6149" width="14.7109375" style="183" customWidth="1"/>
    <col min="6150" max="6155" width="0" style="183" hidden="1" customWidth="1"/>
    <col min="6156" max="6400" width="9.140625" style="183"/>
    <col min="6401" max="6401" width="7.7109375" style="183" bestFit="1" customWidth="1"/>
    <col min="6402" max="6402" width="60.7109375" style="183" customWidth="1"/>
    <col min="6403" max="6405" width="14.7109375" style="183" customWidth="1"/>
    <col min="6406" max="6411" width="0" style="183" hidden="1" customWidth="1"/>
    <col min="6412" max="6656" width="9.140625" style="183"/>
    <col min="6657" max="6657" width="7.7109375" style="183" bestFit="1" customWidth="1"/>
    <col min="6658" max="6658" width="60.7109375" style="183" customWidth="1"/>
    <col min="6659" max="6661" width="14.7109375" style="183" customWidth="1"/>
    <col min="6662" max="6667" width="0" style="183" hidden="1" customWidth="1"/>
    <col min="6668" max="6912" width="9.140625" style="183"/>
    <col min="6913" max="6913" width="7.7109375" style="183" bestFit="1" customWidth="1"/>
    <col min="6914" max="6914" width="60.7109375" style="183" customWidth="1"/>
    <col min="6915" max="6917" width="14.7109375" style="183" customWidth="1"/>
    <col min="6918" max="6923" width="0" style="183" hidden="1" customWidth="1"/>
    <col min="6924" max="7168" width="9.140625" style="183"/>
    <col min="7169" max="7169" width="7.7109375" style="183" bestFit="1" customWidth="1"/>
    <col min="7170" max="7170" width="60.7109375" style="183" customWidth="1"/>
    <col min="7171" max="7173" width="14.7109375" style="183" customWidth="1"/>
    <col min="7174" max="7179" width="0" style="183" hidden="1" customWidth="1"/>
    <col min="7180" max="7424" width="9.140625" style="183"/>
    <col min="7425" max="7425" width="7.7109375" style="183" bestFit="1" customWidth="1"/>
    <col min="7426" max="7426" width="60.7109375" style="183" customWidth="1"/>
    <col min="7427" max="7429" width="14.7109375" style="183" customWidth="1"/>
    <col min="7430" max="7435" width="0" style="183" hidden="1" customWidth="1"/>
    <col min="7436" max="7680" width="9.140625" style="183"/>
    <col min="7681" max="7681" width="7.7109375" style="183" bestFit="1" customWidth="1"/>
    <col min="7682" max="7682" width="60.7109375" style="183" customWidth="1"/>
    <col min="7683" max="7685" width="14.7109375" style="183" customWidth="1"/>
    <col min="7686" max="7691" width="0" style="183" hidden="1" customWidth="1"/>
    <col min="7692" max="7936" width="9.140625" style="183"/>
    <col min="7937" max="7937" width="7.7109375" style="183" bestFit="1" customWidth="1"/>
    <col min="7938" max="7938" width="60.7109375" style="183" customWidth="1"/>
    <col min="7939" max="7941" width="14.7109375" style="183" customWidth="1"/>
    <col min="7942" max="7947" width="0" style="183" hidden="1" customWidth="1"/>
    <col min="7948" max="8192" width="9.140625" style="183"/>
    <col min="8193" max="8193" width="7.7109375" style="183" bestFit="1" customWidth="1"/>
    <col min="8194" max="8194" width="60.7109375" style="183" customWidth="1"/>
    <col min="8195" max="8197" width="14.7109375" style="183" customWidth="1"/>
    <col min="8198" max="8203" width="0" style="183" hidden="1" customWidth="1"/>
    <col min="8204" max="8448" width="9.140625" style="183"/>
    <col min="8449" max="8449" width="7.7109375" style="183" bestFit="1" customWidth="1"/>
    <col min="8450" max="8450" width="60.7109375" style="183" customWidth="1"/>
    <col min="8451" max="8453" width="14.7109375" style="183" customWidth="1"/>
    <col min="8454" max="8459" width="0" style="183" hidden="1" customWidth="1"/>
    <col min="8460" max="8704" width="9.140625" style="183"/>
    <col min="8705" max="8705" width="7.7109375" style="183" bestFit="1" customWidth="1"/>
    <col min="8706" max="8706" width="60.7109375" style="183" customWidth="1"/>
    <col min="8707" max="8709" width="14.7109375" style="183" customWidth="1"/>
    <col min="8710" max="8715" width="0" style="183" hidden="1" customWidth="1"/>
    <col min="8716" max="8960" width="9.140625" style="183"/>
    <col min="8961" max="8961" width="7.7109375" style="183" bestFit="1" customWidth="1"/>
    <col min="8962" max="8962" width="60.7109375" style="183" customWidth="1"/>
    <col min="8963" max="8965" width="14.7109375" style="183" customWidth="1"/>
    <col min="8966" max="8971" width="0" style="183" hidden="1" customWidth="1"/>
    <col min="8972" max="9216" width="9.140625" style="183"/>
    <col min="9217" max="9217" width="7.7109375" style="183" bestFit="1" customWidth="1"/>
    <col min="9218" max="9218" width="60.7109375" style="183" customWidth="1"/>
    <col min="9219" max="9221" width="14.7109375" style="183" customWidth="1"/>
    <col min="9222" max="9227" width="0" style="183" hidden="1" customWidth="1"/>
    <col min="9228" max="9472" width="9.140625" style="183"/>
    <col min="9473" max="9473" width="7.7109375" style="183" bestFit="1" customWidth="1"/>
    <col min="9474" max="9474" width="60.7109375" style="183" customWidth="1"/>
    <col min="9475" max="9477" width="14.7109375" style="183" customWidth="1"/>
    <col min="9478" max="9483" width="0" style="183" hidden="1" customWidth="1"/>
    <col min="9484" max="9728" width="9.140625" style="183"/>
    <col min="9729" max="9729" width="7.7109375" style="183" bestFit="1" customWidth="1"/>
    <col min="9730" max="9730" width="60.7109375" style="183" customWidth="1"/>
    <col min="9731" max="9733" width="14.7109375" style="183" customWidth="1"/>
    <col min="9734" max="9739" width="0" style="183" hidden="1" customWidth="1"/>
    <col min="9740" max="9984" width="9.140625" style="183"/>
    <col min="9985" max="9985" width="7.7109375" style="183" bestFit="1" customWidth="1"/>
    <col min="9986" max="9986" width="60.7109375" style="183" customWidth="1"/>
    <col min="9987" max="9989" width="14.7109375" style="183" customWidth="1"/>
    <col min="9990" max="9995" width="0" style="183" hidden="1" customWidth="1"/>
    <col min="9996" max="10240" width="9.140625" style="183"/>
    <col min="10241" max="10241" width="7.7109375" style="183" bestFit="1" customWidth="1"/>
    <col min="10242" max="10242" width="60.7109375" style="183" customWidth="1"/>
    <col min="10243" max="10245" width="14.7109375" style="183" customWidth="1"/>
    <col min="10246" max="10251" width="0" style="183" hidden="1" customWidth="1"/>
    <col min="10252" max="10496" width="9.140625" style="183"/>
    <col min="10497" max="10497" width="7.7109375" style="183" bestFit="1" customWidth="1"/>
    <col min="10498" max="10498" width="60.7109375" style="183" customWidth="1"/>
    <col min="10499" max="10501" width="14.7109375" style="183" customWidth="1"/>
    <col min="10502" max="10507" width="0" style="183" hidden="1" customWidth="1"/>
    <col min="10508" max="10752" width="9.140625" style="183"/>
    <col min="10753" max="10753" width="7.7109375" style="183" bestFit="1" customWidth="1"/>
    <col min="10754" max="10754" width="60.7109375" style="183" customWidth="1"/>
    <col min="10755" max="10757" width="14.7109375" style="183" customWidth="1"/>
    <col min="10758" max="10763" width="0" style="183" hidden="1" customWidth="1"/>
    <col min="10764" max="11008" width="9.140625" style="183"/>
    <col min="11009" max="11009" width="7.7109375" style="183" bestFit="1" customWidth="1"/>
    <col min="11010" max="11010" width="60.7109375" style="183" customWidth="1"/>
    <col min="11011" max="11013" width="14.7109375" style="183" customWidth="1"/>
    <col min="11014" max="11019" width="0" style="183" hidden="1" customWidth="1"/>
    <col min="11020" max="11264" width="9.140625" style="183"/>
    <col min="11265" max="11265" width="7.7109375" style="183" bestFit="1" customWidth="1"/>
    <col min="11266" max="11266" width="60.7109375" style="183" customWidth="1"/>
    <col min="11267" max="11269" width="14.7109375" style="183" customWidth="1"/>
    <col min="11270" max="11275" width="0" style="183" hidden="1" customWidth="1"/>
    <col min="11276" max="11520" width="9.140625" style="183"/>
    <col min="11521" max="11521" width="7.7109375" style="183" bestFit="1" customWidth="1"/>
    <col min="11522" max="11522" width="60.7109375" style="183" customWidth="1"/>
    <col min="11523" max="11525" width="14.7109375" style="183" customWidth="1"/>
    <col min="11526" max="11531" width="0" style="183" hidden="1" customWidth="1"/>
    <col min="11532" max="11776" width="9.140625" style="183"/>
    <col min="11777" max="11777" width="7.7109375" style="183" bestFit="1" customWidth="1"/>
    <col min="11778" max="11778" width="60.7109375" style="183" customWidth="1"/>
    <col min="11779" max="11781" width="14.7109375" style="183" customWidth="1"/>
    <col min="11782" max="11787" width="0" style="183" hidden="1" customWidth="1"/>
    <col min="11788" max="12032" width="9.140625" style="183"/>
    <col min="12033" max="12033" width="7.7109375" style="183" bestFit="1" customWidth="1"/>
    <col min="12034" max="12034" width="60.7109375" style="183" customWidth="1"/>
    <col min="12035" max="12037" width="14.7109375" style="183" customWidth="1"/>
    <col min="12038" max="12043" width="0" style="183" hidden="1" customWidth="1"/>
    <col min="12044" max="12288" width="9.140625" style="183"/>
    <col min="12289" max="12289" width="7.7109375" style="183" bestFit="1" customWidth="1"/>
    <col min="12290" max="12290" width="60.7109375" style="183" customWidth="1"/>
    <col min="12291" max="12293" width="14.7109375" style="183" customWidth="1"/>
    <col min="12294" max="12299" width="0" style="183" hidden="1" customWidth="1"/>
    <col min="12300" max="12544" width="9.140625" style="183"/>
    <col min="12545" max="12545" width="7.7109375" style="183" bestFit="1" customWidth="1"/>
    <col min="12546" max="12546" width="60.7109375" style="183" customWidth="1"/>
    <col min="12547" max="12549" width="14.7109375" style="183" customWidth="1"/>
    <col min="12550" max="12555" width="0" style="183" hidden="1" customWidth="1"/>
    <col min="12556" max="12800" width="9.140625" style="183"/>
    <col min="12801" max="12801" width="7.7109375" style="183" bestFit="1" customWidth="1"/>
    <col min="12802" max="12802" width="60.7109375" style="183" customWidth="1"/>
    <col min="12803" max="12805" width="14.7109375" style="183" customWidth="1"/>
    <col min="12806" max="12811" width="0" style="183" hidden="1" customWidth="1"/>
    <col min="12812" max="13056" width="9.140625" style="183"/>
    <col min="13057" max="13057" width="7.7109375" style="183" bestFit="1" customWidth="1"/>
    <col min="13058" max="13058" width="60.7109375" style="183" customWidth="1"/>
    <col min="13059" max="13061" width="14.7109375" style="183" customWidth="1"/>
    <col min="13062" max="13067" width="0" style="183" hidden="1" customWidth="1"/>
    <col min="13068" max="13312" width="9.140625" style="183"/>
    <col min="13313" max="13313" width="7.7109375" style="183" bestFit="1" customWidth="1"/>
    <col min="13314" max="13314" width="60.7109375" style="183" customWidth="1"/>
    <col min="13315" max="13317" width="14.7109375" style="183" customWidth="1"/>
    <col min="13318" max="13323" width="0" style="183" hidden="1" customWidth="1"/>
    <col min="13324" max="13568" width="9.140625" style="183"/>
    <col min="13569" max="13569" width="7.7109375" style="183" bestFit="1" customWidth="1"/>
    <col min="13570" max="13570" width="60.7109375" style="183" customWidth="1"/>
    <col min="13571" max="13573" width="14.7109375" style="183" customWidth="1"/>
    <col min="13574" max="13579" width="0" style="183" hidden="1" customWidth="1"/>
    <col min="13580" max="13824" width="9.140625" style="183"/>
    <col min="13825" max="13825" width="7.7109375" style="183" bestFit="1" customWidth="1"/>
    <col min="13826" max="13826" width="60.7109375" style="183" customWidth="1"/>
    <col min="13827" max="13829" width="14.7109375" style="183" customWidth="1"/>
    <col min="13830" max="13835" width="0" style="183" hidden="1" customWidth="1"/>
    <col min="13836" max="14080" width="9.140625" style="183"/>
    <col min="14081" max="14081" width="7.7109375" style="183" bestFit="1" customWidth="1"/>
    <col min="14082" max="14082" width="60.7109375" style="183" customWidth="1"/>
    <col min="14083" max="14085" width="14.7109375" style="183" customWidth="1"/>
    <col min="14086" max="14091" width="0" style="183" hidden="1" customWidth="1"/>
    <col min="14092" max="14336" width="9.140625" style="183"/>
    <col min="14337" max="14337" width="7.7109375" style="183" bestFit="1" customWidth="1"/>
    <col min="14338" max="14338" width="60.7109375" style="183" customWidth="1"/>
    <col min="14339" max="14341" width="14.7109375" style="183" customWidth="1"/>
    <col min="14342" max="14347" width="0" style="183" hidden="1" customWidth="1"/>
    <col min="14348" max="14592" width="9.140625" style="183"/>
    <col min="14593" max="14593" width="7.7109375" style="183" bestFit="1" customWidth="1"/>
    <col min="14594" max="14594" width="60.7109375" style="183" customWidth="1"/>
    <col min="14595" max="14597" width="14.7109375" style="183" customWidth="1"/>
    <col min="14598" max="14603" width="0" style="183" hidden="1" customWidth="1"/>
    <col min="14604" max="14848" width="9.140625" style="183"/>
    <col min="14849" max="14849" width="7.7109375" style="183" bestFit="1" customWidth="1"/>
    <col min="14850" max="14850" width="60.7109375" style="183" customWidth="1"/>
    <col min="14851" max="14853" width="14.7109375" style="183" customWidth="1"/>
    <col min="14854" max="14859" width="0" style="183" hidden="1" customWidth="1"/>
    <col min="14860" max="15104" width="9.140625" style="183"/>
    <col min="15105" max="15105" width="7.7109375" style="183" bestFit="1" customWidth="1"/>
    <col min="15106" max="15106" width="60.7109375" style="183" customWidth="1"/>
    <col min="15107" max="15109" width="14.7109375" style="183" customWidth="1"/>
    <col min="15110" max="15115" width="0" style="183" hidden="1" customWidth="1"/>
    <col min="15116" max="15360" width="9.140625" style="183"/>
    <col min="15361" max="15361" width="7.7109375" style="183" bestFit="1" customWidth="1"/>
    <col min="15362" max="15362" width="60.7109375" style="183" customWidth="1"/>
    <col min="15363" max="15365" width="14.7109375" style="183" customWidth="1"/>
    <col min="15366" max="15371" width="0" style="183" hidden="1" customWidth="1"/>
    <col min="15372" max="15616" width="9.140625" style="183"/>
    <col min="15617" max="15617" width="7.7109375" style="183" bestFit="1" customWidth="1"/>
    <col min="15618" max="15618" width="60.7109375" style="183" customWidth="1"/>
    <col min="15619" max="15621" width="14.7109375" style="183" customWidth="1"/>
    <col min="15622" max="15627" width="0" style="183" hidden="1" customWidth="1"/>
    <col min="15628" max="15872" width="9.140625" style="183"/>
    <col min="15873" max="15873" width="7.7109375" style="183" bestFit="1" customWidth="1"/>
    <col min="15874" max="15874" width="60.7109375" style="183" customWidth="1"/>
    <col min="15875" max="15877" width="14.7109375" style="183" customWidth="1"/>
    <col min="15878" max="15883" width="0" style="183" hidden="1" customWidth="1"/>
    <col min="15884" max="16128" width="9.140625" style="183"/>
    <col min="16129" max="16129" width="7.7109375" style="183" bestFit="1" customWidth="1"/>
    <col min="16130" max="16130" width="60.7109375" style="183" customWidth="1"/>
    <col min="16131" max="16133" width="14.7109375" style="183" customWidth="1"/>
    <col min="16134" max="16139" width="0" style="183" hidden="1" customWidth="1"/>
    <col min="16140" max="16384" width="9.140625" style="183"/>
  </cols>
  <sheetData>
    <row r="1" spans="1:10" ht="15" customHeight="1" x14ac:dyDescent="0.3">
      <c r="A1" s="467" t="s">
        <v>352</v>
      </c>
      <c r="B1" s="467"/>
      <c r="C1" s="180"/>
      <c r="D1" s="180"/>
      <c r="E1" s="181"/>
    </row>
    <row r="2" spans="1:10" ht="19.5" customHeight="1" x14ac:dyDescent="0.3">
      <c r="A2" s="468" t="s">
        <v>84</v>
      </c>
      <c r="B2" s="468"/>
      <c r="C2" s="468"/>
      <c r="D2" s="468"/>
      <c r="E2" s="468"/>
    </row>
    <row r="3" spans="1:10" ht="19.5" customHeight="1" x14ac:dyDescent="0.3">
      <c r="A3" s="469" t="s">
        <v>131</v>
      </c>
      <c r="B3" s="469"/>
      <c r="C3" s="469"/>
      <c r="D3" s="469"/>
      <c r="E3" s="469"/>
    </row>
    <row r="4" spans="1:10" ht="19.5" customHeight="1" x14ac:dyDescent="0.3">
      <c r="A4" s="469" t="s">
        <v>325</v>
      </c>
      <c r="B4" s="469"/>
      <c r="C4" s="469"/>
      <c r="D4" s="469"/>
      <c r="E4" s="469"/>
    </row>
    <row r="5" spans="1:10" ht="15" customHeight="1" x14ac:dyDescent="0.3">
      <c r="A5" s="470" t="s">
        <v>132</v>
      </c>
      <c r="B5" s="470"/>
      <c r="C5" s="470"/>
      <c r="D5" s="470"/>
      <c r="E5" s="470"/>
    </row>
    <row r="6" spans="1:10" ht="15" customHeight="1" x14ac:dyDescent="0.3">
      <c r="B6" s="185"/>
      <c r="C6" s="186"/>
      <c r="D6" s="186"/>
      <c r="E6" s="181" t="s">
        <v>86</v>
      </c>
    </row>
    <row r="7" spans="1:10" s="184" customFormat="1" ht="15" customHeight="1" thickBot="1" x14ac:dyDescent="0.35">
      <c r="A7" s="184" t="s">
        <v>8</v>
      </c>
      <c r="B7" s="187" t="s">
        <v>9</v>
      </c>
      <c r="C7" s="188" t="s">
        <v>100</v>
      </c>
      <c r="D7" s="188" t="s">
        <v>87</v>
      </c>
      <c r="E7" s="189" t="s">
        <v>88</v>
      </c>
      <c r="F7" s="190"/>
      <c r="G7" s="190"/>
      <c r="H7" s="190"/>
      <c r="I7" s="190"/>
      <c r="J7" s="190"/>
    </row>
    <row r="8" spans="1:10" s="192" customFormat="1" ht="30.75" thickBot="1" x14ac:dyDescent="0.25">
      <c r="A8" s="281" t="s">
        <v>123</v>
      </c>
      <c r="B8" s="282" t="s">
        <v>133</v>
      </c>
      <c r="C8" s="283" t="s">
        <v>134</v>
      </c>
      <c r="D8" s="283" t="s">
        <v>135</v>
      </c>
      <c r="E8" s="284" t="s">
        <v>136</v>
      </c>
      <c r="F8" s="191" t="s">
        <v>137</v>
      </c>
      <c r="G8" s="191" t="s">
        <v>138</v>
      </c>
      <c r="H8" s="191" t="s">
        <v>139</v>
      </c>
      <c r="I8" s="191" t="s">
        <v>140</v>
      </c>
      <c r="J8" s="191" t="s">
        <v>141</v>
      </c>
    </row>
    <row r="9" spans="1:10" x14ac:dyDescent="0.3">
      <c r="A9" s="193" t="s">
        <v>142</v>
      </c>
      <c r="B9" s="194" t="s">
        <v>143</v>
      </c>
      <c r="C9" s="195"/>
      <c r="D9" s="195"/>
      <c r="E9" s="196"/>
      <c r="F9" s="182">
        <v>51924</v>
      </c>
      <c r="G9" s="182">
        <v>32018</v>
      </c>
      <c r="H9" s="182">
        <v>16952</v>
      </c>
      <c r="I9" s="182">
        <v>4</v>
      </c>
      <c r="J9" s="182">
        <f>SUM(F9:I9)</f>
        <v>100898</v>
      </c>
    </row>
    <row r="10" spans="1:10" s="202" customFormat="1" x14ac:dyDescent="0.3">
      <c r="A10" s="197" t="s">
        <v>144</v>
      </c>
      <c r="B10" s="198" t="s">
        <v>305</v>
      </c>
      <c r="C10" s="199">
        <f>SUM(C11,C19)</f>
        <v>0</v>
      </c>
      <c r="D10" s="199">
        <f>SUM(D11,D19)</f>
        <v>0</v>
      </c>
      <c r="E10" s="200">
        <f t="shared" ref="E10:E73" si="0">IF(C10=0,0,D10/C10%)</f>
        <v>0</v>
      </c>
      <c r="F10" s="201">
        <f>SUM(F11,F19)</f>
        <v>48240945</v>
      </c>
      <c r="G10" s="201">
        <f>SUM(G11,G19)</f>
        <v>11568</v>
      </c>
      <c r="H10" s="201">
        <f>SUM(H11,H19)</f>
        <v>2689780</v>
      </c>
      <c r="I10" s="201">
        <f>SUM(I11,I19)</f>
        <v>342403</v>
      </c>
      <c r="J10" s="201">
        <f>SUM(J11,J19)</f>
        <v>51284696</v>
      </c>
    </row>
    <row r="11" spans="1:10" s="202" customFormat="1" x14ac:dyDescent="0.3">
      <c r="A11" s="197" t="s">
        <v>145</v>
      </c>
      <c r="B11" s="198" t="s">
        <v>306</v>
      </c>
      <c r="C11" s="199">
        <f>SUM(C12,C15:C16)</f>
        <v>0</v>
      </c>
      <c r="D11" s="199">
        <f>SUM(D12,D15:D16)</f>
        <v>0</v>
      </c>
      <c r="E11" s="200">
        <f t="shared" si="0"/>
        <v>0</v>
      </c>
      <c r="F11" s="201">
        <f>SUM(F12,F16)</f>
        <v>44687705</v>
      </c>
      <c r="G11" s="201">
        <f>SUM(G12,G16)</f>
        <v>0</v>
      </c>
      <c r="H11" s="201">
        <f>SUM(H12,H16)</f>
        <v>2022733</v>
      </c>
      <c r="I11" s="201">
        <f>SUM(I12,I16)</f>
        <v>310129</v>
      </c>
      <c r="J11" s="201">
        <f>SUM(J12,J16)</f>
        <v>47020567</v>
      </c>
    </row>
    <row r="12" spans="1:10" s="202" customFormat="1" x14ac:dyDescent="0.3">
      <c r="A12" s="197" t="s">
        <v>146</v>
      </c>
      <c r="B12" s="198" t="s">
        <v>307</v>
      </c>
      <c r="C12" s="199">
        <f>SUM(C13:C14)</f>
        <v>0</v>
      </c>
      <c r="D12" s="199">
        <f>SUM(D13:D14)</f>
        <v>0</v>
      </c>
      <c r="E12" s="200">
        <f t="shared" si="0"/>
        <v>0</v>
      </c>
      <c r="F12" s="201">
        <f>SUM(F13:F14)</f>
        <v>35506860</v>
      </c>
      <c r="G12" s="201">
        <f>SUM(G13:G14)</f>
        <v>0</v>
      </c>
      <c r="H12" s="201">
        <f>SUM(H13:H14)</f>
        <v>461</v>
      </c>
      <c r="I12" s="201">
        <f>SUM(I13:I14)</f>
        <v>0</v>
      </c>
      <c r="J12" s="201">
        <f>SUM(J13:J14)</f>
        <v>35507321</v>
      </c>
    </row>
    <row r="13" spans="1:10" x14ac:dyDescent="0.3">
      <c r="A13" s="203" t="s">
        <v>147</v>
      </c>
      <c r="B13" s="204" t="s">
        <v>148</v>
      </c>
      <c r="C13" s="205"/>
      <c r="D13" s="205"/>
      <c r="E13" s="206"/>
      <c r="F13" s="182">
        <v>32107734</v>
      </c>
      <c r="H13" s="182">
        <v>461</v>
      </c>
      <c r="J13" s="182">
        <f>SUM(F13:I13)</f>
        <v>32108195</v>
      </c>
    </row>
    <row r="14" spans="1:10" x14ac:dyDescent="0.3">
      <c r="A14" s="203" t="s">
        <v>149</v>
      </c>
      <c r="B14" s="207" t="s">
        <v>150</v>
      </c>
      <c r="C14" s="205"/>
      <c r="D14" s="205"/>
      <c r="E14" s="206"/>
      <c r="F14" s="182">
        <v>3399126</v>
      </c>
      <c r="H14" s="182">
        <v>0</v>
      </c>
      <c r="J14" s="182">
        <f>SUM(F14:I14)</f>
        <v>3399126</v>
      </c>
    </row>
    <row r="15" spans="1:10" s="202" customFormat="1" x14ac:dyDescent="0.3">
      <c r="A15" s="208" t="s">
        <v>151</v>
      </c>
      <c r="B15" s="209" t="s">
        <v>152</v>
      </c>
      <c r="C15" s="199"/>
      <c r="D15" s="199"/>
      <c r="E15" s="200"/>
      <c r="F15" s="201">
        <f t="shared" ref="F15:J16" si="1">SUM(F16:F17)</f>
        <v>18184539</v>
      </c>
      <c r="G15" s="201">
        <f t="shared" si="1"/>
        <v>0</v>
      </c>
      <c r="H15" s="201">
        <f t="shared" si="1"/>
        <v>4044544</v>
      </c>
      <c r="I15" s="201">
        <f t="shared" si="1"/>
        <v>620258</v>
      </c>
      <c r="J15" s="201">
        <f t="shared" si="1"/>
        <v>22849341</v>
      </c>
    </row>
    <row r="16" spans="1:10" s="202" customFormat="1" x14ac:dyDescent="0.3">
      <c r="A16" s="197" t="s">
        <v>153</v>
      </c>
      <c r="B16" s="209" t="s">
        <v>308</v>
      </c>
      <c r="C16" s="199">
        <f>SUM(C17:C18)</f>
        <v>0</v>
      </c>
      <c r="D16" s="199">
        <f>SUM(D17:D18)</f>
        <v>0</v>
      </c>
      <c r="E16" s="200">
        <f t="shared" si="0"/>
        <v>0</v>
      </c>
      <c r="F16" s="201">
        <f t="shared" si="1"/>
        <v>9180845</v>
      </c>
      <c r="G16" s="201">
        <f t="shared" si="1"/>
        <v>0</v>
      </c>
      <c r="H16" s="201">
        <f t="shared" si="1"/>
        <v>2022272</v>
      </c>
      <c r="I16" s="201">
        <f t="shared" si="1"/>
        <v>310129</v>
      </c>
      <c r="J16" s="201">
        <f t="shared" si="1"/>
        <v>11513246</v>
      </c>
    </row>
    <row r="17" spans="1:10" x14ac:dyDescent="0.3">
      <c r="A17" s="203" t="s">
        <v>154</v>
      </c>
      <c r="B17" s="204" t="s">
        <v>148</v>
      </c>
      <c r="C17" s="205"/>
      <c r="D17" s="205"/>
      <c r="E17" s="206"/>
      <c r="F17" s="182">
        <v>9003694</v>
      </c>
      <c r="H17" s="182">
        <v>2022272</v>
      </c>
      <c r="I17" s="182">
        <v>310129</v>
      </c>
      <c r="J17" s="182">
        <f>SUM(F17:I17)</f>
        <v>11336095</v>
      </c>
    </row>
    <row r="18" spans="1:10" x14ac:dyDescent="0.3">
      <c r="A18" s="203" t="s">
        <v>79</v>
      </c>
      <c r="B18" s="207" t="s">
        <v>150</v>
      </c>
      <c r="C18" s="205"/>
      <c r="D18" s="205"/>
      <c r="E18" s="206"/>
      <c r="F18" s="182">
        <v>177151</v>
      </c>
      <c r="H18" s="182">
        <v>0</v>
      </c>
      <c r="J18" s="182">
        <f>SUM(F18:I18)</f>
        <v>177151</v>
      </c>
    </row>
    <row r="19" spans="1:10" s="202" customFormat="1" x14ac:dyDescent="0.3">
      <c r="A19" s="197" t="s">
        <v>80</v>
      </c>
      <c r="B19" s="198" t="s">
        <v>155</v>
      </c>
      <c r="C19" s="199">
        <f>SUM(C20,C24)</f>
        <v>0</v>
      </c>
      <c r="D19" s="199">
        <f>SUM(D20,D24)</f>
        <v>0</v>
      </c>
      <c r="E19" s="200">
        <f t="shared" si="0"/>
        <v>0</v>
      </c>
      <c r="F19" s="201">
        <f>SUM(F20,F24)</f>
        <v>3553240</v>
      </c>
      <c r="G19" s="201">
        <f>SUM(G20,G24)</f>
        <v>11568</v>
      </c>
      <c r="H19" s="201">
        <f>SUM(H20,H24)</f>
        <v>667047</v>
      </c>
      <c r="I19" s="201">
        <f>SUM(I20,I24)</f>
        <v>32274</v>
      </c>
      <c r="J19" s="201">
        <f>SUM(J20,J24)</f>
        <v>4264129</v>
      </c>
    </row>
    <row r="20" spans="1:10" s="202" customFormat="1" x14ac:dyDescent="0.3">
      <c r="A20" s="197" t="s">
        <v>81</v>
      </c>
      <c r="B20" s="198" t="s">
        <v>156</v>
      </c>
      <c r="C20" s="199">
        <f>SUM(C21:C23)</f>
        <v>0</v>
      </c>
      <c r="D20" s="199">
        <f>SUM(D21:D23)</f>
        <v>0</v>
      </c>
      <c r="E20" s="200">
        <f t="shared" si="0"/>
        <v>0</v>
      </c>
      <c r="F20" s="201">
        <f>SUM(F21:F23)</f>
        <v>3232022</v>
      </c>
      <c r="G20" s="201">
        <f>SUM(G21:G23)</f>
        <v>0</v>
      </c>
      <c r="H20" s="201">
        <f>SUM(H21:H23)</f>
        <v>583523</v>
      </c>
      <c r="I20" s="201">
        <f>SUM(I21:I23)</f>
        <v>0</v>
      </c>
      <c r="J20" s="201">
        <f>SUM(J21:J23)</f>
        <v>3815545</v>
      </c>
    </row>
    <row r="21" spans="1:10" x14ac:dyDescent="0.3">
      <c r="A21" s="203" t="s">
        <v>82</v>
      </c>
      <c r="B21" s="204" t="s">
        <v>157</v>
      </c>
      <c r="C21" s="205"/>
      <c r="D21" s="205"/>
      <c r="E21" s="206"/>
      <c r="F21" s="182">
        <v>2828830</v>
      </c>
      <c r="H21" s="182">
        <v>59450</v>
      </c>
      <c r="J21" s="182">
        <f>SUM(F21:I21)</f>
        <v>2888280</v>
      </c>
    </row>
    <row r="22" spans="1:10" x14ac:dyDescent="0.3">
      <c r="A22" s="203" t="s">
        <v>83</v>
      </c>
      <c r="B22" s="207" t="s">
        <v>158</v>
      </c>
      <c r="C22" s="205"/>
      <c r="D22" s="205"/>
      <c r="E22" s="206"/>
      <c r="F22" s="182">
        <v>397922</v>
      </c>
      <c r="H22" s="182">
        <v>524073</v>
      </c>
      <c r="J22" s="182">
        <f>SUM(F22:I22)</f>
        <v>921995</v>
      </c>
    </row>
    <row r="23" spans="1:10" x14ac:dyDescent="0.3">
      <c r="A23" s="203" t="s">
        <v>159</v>
      </c>
      <c r="B23" s="207" t="s">
        <v>160</v>
      </c>
      <c r="C23" s="205"/>
      <c r="D23" s="205"/>
      <c r="E23" s="206"/>
      <c r="F23" s="182">
        <v>5270</v>
      </c>
      <c r="H23" s="182">
        <v>0</v>
      </c>
      <c r="J23" s="182">
        <f>SUM(F23:I23)</f>
        <v>5270</v>
      </c>
    </row>
    <row r="24" spans="1:10" s="202" customFormat="1" x14ac:dyDescent="0.3">
      <c r="A24" s="197" t="s">
        <v>161</v>
      </c>
      <c r="B24" s="198" t="s">
        <v>162</v>
      </c>
      <c r="C24" s="199">
        <f>SUM(C25:C28)</f>
        <v>0</v>
      </c>
      <c r="D24" s="199">
        <f>SUM(D25:D28)</f>
        <v>0</v>
      </c>
      <c r="E24" s="200">
        <f t="shared" si="0"/>
        <v>0</v>
      </c>
      <c r="F24" s="201">
        <f>SUM(F25:F28)</f>
        <v>321218</v>
      </c>
      <c r="G24" s="201">
        <f>SUM(G25:G28)</f>
        <v>11568</v>
      </c>
      <c r="H24" s="201">
        <f>SUM(H25:H28)</f>
        <v>83524</v>
      </c>
      <c r="I24" s="201">
        <f>SUM(I25:I28)</f>
        <v>32274</v>
      </c>
      <c r="J24" s="201">
        <f>SUM(J25:J28)</f>
        <v>448584</v>
      </c>
    </row>
    <row r="25" spans="1:10" x14ac:dyDescent="0.3">
      <c r="A25" s="203" t="s">
        <v>163</v>
      </c>
      <c r="B25" s="204" t="s">
        <v>164</v>
      </c>
      <c r="C25" s="205"/>
      <c r="D25" s="205"/>
      <c r="E25" s="206"/>
      <c r="F25" s="182">
        <v>266196</v>
      </c>
      <c r="G25" s="182">
        <v>11568</v>
      </c>
      <c r="H25" s="182">
        <v>83524</v>
      </c>
      <c r="I25" s="182">
        <v>32274</v>
      </c>
      <c r="J25" s="182">
        <f>SUM(F25:I25)</f>
        <v>393562</v>
      </c>
    </row>
    <row r="26" spans="1:10" x14ac:dyDescent="0.3">
      <c r="A26" s="203" t="s">
        <v>165</v>
      </c>
      <c r="B26" s="204" t="s">
        <v>166</v>
      </c>
      <c r="C26" s="205"/>
      <c r="D26" s="205"/>
      <c r="E26" s="206"/>
      <c r="H26" s="182">
        <v>0</v>
      </c>
      <c r="J26" s="182">
        <f>SUM(F26:I26)</f>
        <v>0</v>
      </c>
    </row>
    <row r="27" spans="1:10" x14ac:dyDescent="0.3">
      <c r="A27" s="203" t="s">
        <v>167</v>
      </c>
      <c r="B27" s="207" t="s">
        <v>168</v>
      </c>
      <c r="C27" s="205"/>
      <c r="D27" s="205"/>
      <c r="E27" s="206"/>
      <c r="H27" s="182">
        <v>0</v>
      </c>
      <c r="J27" s="182">
        <f>SUM(F27:I27)</f>
        <v>0</v>
      </c>
    </row>
    <row r="28" spans="1:10" x14ac:dyDescent="0.3">
      <c r="A28" s="203" t="s">
        <v>169</v>
      </c>
      <c r="B28" s="204" t="s">
        <v>170</v>
      </c>
      <c r="C28" s="205"/>
      <c r="D28" s="205"/>
      <c r="E28" s="206"/>
      <c r="F28" s="182">
        <v>55022</v>
      </c>
      <c r="H28" s="182">
        <v>0</v>
      </c>
      <c r="J28" s="182">
        <f>SUM(F28:I28)</f>
        <v>55022</v>
      </c>
    </row>
    <row r="29" spans="1:10" s="202" customFormat="1" x14ac:dyDescent="0.3">
      <c r="A29" s="197" t="s">
        <v>171</v>
      </c>
      <c r="B29" s="198" t="s">
        <v>309</v>
      </c>
      <c r="C29" s="199">
        <f>SUM(C30,C35)</f>
        <v>0</v>
      </c>
      <c r="D29" s="199">
        <f>SUM(D30,D35)</f>
        <v>0</v>
      </c>
      <c r="E29" s="200">
        <f t="shared" si="0"/>
        <v>0</v>
      </c>
      <c r="F29" s="201">
        <f>SUM(F30,F35)</f>
        <v>6828722</v>
      </c>
      <c r="G29" s="201">
        <f>SUM(G30,G35)</f>
        <v>0</v>
      </c>
      <c r="H29" s="201">
        <f>SUM(H30,H35)</f>
        <v>0</v>
      </c>
      <c r="I29" s="201">
        <f>SUM(I30,I35)</f>
        <v>0</v>
      </c>
      <c r="J29" s="201">
        <f>SUM(J30,J35)</f>
        <v>6828722</v>
      </c>
    </row>
    <row r="30" spans="1:10" s="202" customFormat="1" x14ac:dyDescent="0.3">
      <c r="A30" s="197" t="s">
        <v>172</v>
      </c>
      <c r="B30" s="198" t="s">
        <v>173</v>
      </c>
      <c r="C30" s="199">
        <f>SUM(C31:C32)</f>
        <v>0</v>
      </c>
      <c r="D30" s="199">
        <f>SUM(D31:D32)</f>
        <v>0</v>
      </c>
      <c r="E30" s="200">
        <f t="shared" si="0"/>
        <v>0</v>
      </c>
      <c r="F30" s="201">
        <f>SUM(F31:F32)</f>
        <v>6828722</v>
      </c>
      <c r="G30" s="201">
        <f>SUM(G31:G32)</f>
        <v>0</v>
      </c>
      <c r="H30" s="201">
        <f>SUM(H31:H32)</f>
        <v>0</v>
      </c>
      <c r="I30" s="201">
        <f>SUM(I31:I32)</f>
        <v>0</v>
      </c>
      <c r="J30" s="201">
        <f>SUM(J31:J32)</f>
        <v>6828722</v>
      </c>
    </row>
    <row r="31" spans="1:10" s="202" customFormat="1" x14ac:dyDescent="0.3">
      <c r="A31" s="197" t="s">
        <v>174</v>
      </c>
      <c r="B31" s="198" t="s">
        <v>175</v>
      </c>
      <c r="C31" s="199"/>
      <c r="D31" s="199"/>
      <c r="E31" s="206"/>
      <c r="F31" s="201"/>
      <c r="G31" s="201"/>
      <c r="H31" s="201">
        <v>0</v>
      </c>
      <c r="I31" s="201"/>
      <c r="J31" s="201">
        <f>SUM(F31:I31)</f>
        <v>0</v>
      </c>
    </row>
    <row r="32" spans="1:10" s="202" customFormat="1" x14ac:dyDescent="0.3">
      <c r="A32" s="197" t="s">
        <v>176</v>
      </c>
      <c r="B32" s="198" t="s">
        <v>310</v>
      </c>
      <c r="C32" s="199">
        <f>SUM(C33:C34)</f>
        <v>0</v>
      </c>
      <c r="D32" s="199">
        <f>SUM(D33:D34)</f>
        <v>0</v>
      </c>
      <c r="E32" s="200">
        <f t="shared" si="0"/>
        <v>0</v>
      </c>
      <c r="F32" s="201">
        <f>SUM(F33)</f>
        <v>6828722</v>
      </c>
      <c r="G32" s="201">
        <f>SUM(G33)</f>
        <v>0</v>
      </c>
      <c r="H32" s="201">
        <f>SUM(H33)</f>
        <v>0</v>
      </c>
      <c r="I32" s="201">
        <f>SUM(I33)</f>
        <v>0</v>
      </c>
      <c r="J32" s="201">
        <f>SUM(J33)</f>
        <v>6828722</v>
      </c>
    </row>
    <row r="33" spans="1:10" x14ac:dyDescent="0.3">
      <c r="A33" s="203" t="s">
        <v>177</v>
      </c>
      <c r="B33" s="204" t="s">
        <v>178</v>
      </c>
      <c r="C33" s="205"/>
      <c r="D33" s="205"/>
      <c r="E33" s="206"/>
      <c r="F33" s="182">
        <v>6828722</v>
      </c>
      <c r="H33" s="182">
        <v>0</v>
      </c>
      <c r="J33" s="182">
        <f>SUM(F33:I33)</f>
        <v>6828722</v>
      </c>
    </row>
    <row r="34" spans="1:10" x14ac:dyDescent="0.3">
      <c r="A34" s="203" t="s">
        <v>179</v>
      </c>
      <c r="B34" s="204" t="s">
        <v>183</v>
      </c>
      <c r="C34" s="205"/>
      <c r="D34" s="205"/>
      <c r="E34" s="206"/>
    </row>
    <row r="35" spans="1:10" s="202" customFormat="1" x14ac:dyDescent="0.3">
      <c r="A35" s="197" t="s">
        <v>180</v>
      </c>
      <c r="B35" s="198" t="s">
        <v>311</v>
      </c>
      <c r="C35" s="199">
        <f>SUM(C36:C37)</f>
        <v>0</v>
      </c>
      <c r="D35" s="199">
        <f>SUM(D36:D37)</f>
        <v>0</v>
      </c>
      <c r="E35" s="200">
        <f t="shared" si="0"/>
        <v>0</v>
      </c>
      <c r="F35" s="201">
        <f>SUM(F36:F37)</f>
        <v>0</v>
      </c>
      <c r="G35" s="201">
        <f>SUM(G36:G37)</f>
        <v>0</v>
      </c>
      <c r="H35" s="201">
        <f>SUM(H36:H37)</f>
        <v>0</v>
      </c>
      <c r="I35" s="201">
        <f>SUM(I36:I37)</f>
        <v>0</v>
      </c>
      <c r="J35" s="201">
        <f>SUM(J36:J37)</f>
        <v>0</v>
      </c>
    </row>
    <row r="36" spans="1:10" x14ac:dyDescent="0.3">
      <c r="A36" s="203" t="s">
        <v>182</v>
      </c>
      <c r="B36" s="204" t="s">
        <v>181</v>
      </c>
      <c r="C36" s="205"/>
      <c r="D36" s="205"/>
      <c r="E36" s="206"/>
      <c r="H36" s="182">
        <v>0</v>
      </c>
      <c r="J36" s="182">
        <f>SUM(F36:I36)</f>
        <v>0</v>
      </c>
    </row>
    <row r="37" spans="1:10" x14ac:dyDescent="0.3">
      <c r="A37" s="203" t="s">
        <v>184</v>
      </c>
      <c r="B37" s="204" t="s">
        <v>183</v>
      </c>
      <c r="C37" s="205"/>
      <c r="D37" s="205"/>
      <c r="E37" s="206"/>
      <c r="H37" s="182">
        <v>0</v>
      </c>
      <c r="J37" s="182">
        <f>SUM(F37:I37)</f>
        <v>0</v>
      </c>
    </row>
    <row r="38" spans="1:10" s="202" customFormat="1" x14ac:dyDescent="0.3">
      <c r="A38" s="197" t="s">
        <v>186</v>
      </c>
      <c r="B38" s="209" t="s">
        <v>185</v>
      </c>
      <c r="C38" s="199"/>
      <c r="D38" s="199"/>
      <c r="E38" s="200"/>
      <c r="F38" s="201">
        <v>6602961</v>
      </c>
      <c r="G38" s="201">
        <v>265</v>
      </c>
      <c r="H38" s="201">
        <v>0</v>
      </c>
      <c r="I38" s="201"/>
      <c r="J38" s="201">
        <f>SUM(F38:I38)</f>
        <v>6603226</v>
      </c>
    </row>
    <row r="39" spans="1:10" s="211" customFormat="1" ht="30" x14ac:dyDescent="0.2">
      <c r="A39" s="213" t="s">
        <v>187</v>
      </c>
      <c r="B39" s="214" t="s">
        <v>312</v>
      </c>
      <c r="C39" s="215">
        <f>SUM(C9:C10,C29,C38)</f>
        <v>0</v>
      </c>
      <c r="D39" s="215">
        <f>SUM(D9:D10,D29,D38)</f>
        <v>0</v>
      </c>
      <c r="E39" s="216">
        <f t="shared" si="0"/>
        <v>0</v>
      </c>
      <c r="F39" s="210">
        <f>SUM(F9:F10,F29,F38)</f>
        <v>61724552</v>
      </c>
      <c r="G39" s="210">
        <f>SUM(G9:G10,G29,G38)</f>
        <v>43851</v>
      </c>
      <c r="H39" s="210">
        <f>SUM(H9:H10,H29,H38)</f>
        <v>2706732</v>
      </c>
      <c r="I39" s="210">
        <f>SUM(I9:I10,I29,I38)</f>
        <v>342407</v>
      </c>
      <c r="J39" s="210">
        <f>SUM(J9:J10,J29,J38)</f>
        <v>64817542</v>
      </c>
    </row>
    <row r="40" spans="1:10" x14ac:dyDescent="0.3">
      <c r="A40" s="203" t="s">
        <v>189</v>
      </c>
      <c r="B40" s="212" t="s">
        <v>188</v>
      </c>
      <c r="C40" s="205"/>
      <c r="D40" s="205"/>
      <c r="E40" s="206"/>
      <c r="G40" s="182">
        <v>541</v>
      </c>
      <c r="H40" s="182">
        <v>28125</v>
      </c>
      <c r="I40" s="182">
        <v>43770</v>
      </c>
      <c r="J40" s="182">
        <f>SUM(F40:I40)</f>
        <v>72436</v>
      </c>
    </row>
    <row r="41" spans="1:10" x14ac:dyDescent="0.3">
      <c r="A41" s="203" t="s">
        <v>191</v>
      </c>
      <c r="B41" s="212" t="s">
        <v>190</v>
      </c>
      <c r="C41" s="205"/>
      <c r="D41" s="205"/>
      <c r="E41" s="206"/>
      <c r="H41" s="182">
        <v>0</v>
      </c>
      <c r="J41" s="182">
        <f>SUM(F41:I41)</f>
        <v>0</v>
      </c>
    </row>
    <row r="42" spans="1:10" s="185" customFormat="1" ht="22.5" customHeight="1" x14ac:dyDescent="0.2">
      <c r="A42" s="213" t="s">
        <v>192</v>
      </c>
      <c r="B42" s="214" t="s">
        <v>313</v>
      </c>
      <c r="C42" s="215">
        <f>SUM(C40:C41)</f>
        <v>0</v>
      </c>
      <c r="D42" s="215">
        <f>SUM(D40:D41)</f>
        <v>0</v>
      </c>
      <c r="E42" s="216">
        <f t="shared" si="0"/>
        <v>0</v>
      </c>
      <c r="F42" s="186">
        <f>SUM(F12:F12,F32,F41)</f>
        <v>42335582</v>
      </c>
      <c r="G42" s="186">
        <f>SUM(G12:G12,G32,G41)</f>
        <v>0</v>
      </c>
      <c r="H42" s="186">
        <f>SUM(H12:H12,H32,H41)</f>
        <v>461</v>
      </c>
      <c r="I42" s="186">
        <f>SUM(I12:I12,I32,I41)</f>
        <v>0</v>
      </c>
      <c r="J42" s="186">
        <f>SUM(J12:J12,J32,J41)</f>
        <v>42336043</v>
      </c>
    </row>
    <row r="43" spans="1:10" x14ac:dyDescent="0.3">
      <c r="A43" s="203" t="s">
        <v>194</v>
      </c>
      <c r="B43" s="217" t="s">
        <v>193</v>
      </c>
      <c r="C43" s="205"/>
      <c r="D43" s="205"/>
      <c r="E43" s="206"/>
    </row>
    <row r="44" spans="1:10" x14ac:dyDescent="0.3">
      <c r="A44" s="203" t="s">
        <v>196</v>
      </c>
      <c r="B44" s="217" t="s">
        <v>195</v>
      </c>
      <c r="C44" s="205"/>
      <c r="D44" s="205"/>
      <c r="E44" s="206"/>
    </row>
    <row r="45" spans="1:10" x14ac:dyDescent="0.3">
      <c r="A45" s="203" t="s">
        <v>198</v>
      </c>
      <c r="B45" s="217" t="s">
        <v>197</v>
      </c>
      <c r="C45" s="205">
        <v>387</v>
      </c>
      <c r="D45" s="205">
        <v>710</v>
      </c>
      <c r="E45" s="206">
        <f t="shared" si="0"/>
        <v>183.46253229974161</v>
      </c>
    </row>
    <row r="46" spans="1:10" x14ac:dyDescent="0.3">
      <c r="A46" s="203" t="s">
        <v>200</v>
      </c>
      <c r="B46" s="212" t="s">
        <v>199</v>
      </c>
      <c r="C46" s="205"/>
      <c r="D46" s="205"/>
      <c r="E46" s="206"/>
      <c r="F46" s="182">
        <v>740908</v>
      </c>
      <c r="G46" s="182">
        <v>136067</v>
      </c>
      <c r="H46" s="182">
        <v>115557</v>
      </c>
      <c r="I46" s="182">
        <v>1303</v>
      </c>
      <c r="J46" s="182">
        <f>SUM(F46:I46)</f>
        <v>993835</v>
      </c>
    </row>
    <row r="47" spans="1:10" s="211" customFormat="1" ht="22.9" customHeight="1" x14ac:dyDescent="0.2">
      <c r="A47" s="213" t="s">
        <v>201</v>
      </c>
      <c r="B47" s="214" t="s">
        <v>314</v>
      </c>
      <c r="C47" s="215">
        <f>SUM(C43:C46)</f>
        <v>387</v>
      </c>
      <c r="D47" s="215">
        <f>SUM(D43:D46)</f>
        <v>710</v>
      </c>
      <c r="E47" s="216">
        <f t="shared" si="0"/>
        <v>183.46253229974161</v>
      </c>
      <c r="F47" s="210" t="e">
        <f>SUM(#REF!,F35,F46)</f>
        <v>#REF!</v>
      </c>
      <c r="G47" s="210" t="e">
        <f>SUM(#REF!,G35,G46)</f>
        <v>#REF!</v>
      </c>
      <c r="H47" s="210" t="e">
        <f>SUM(#REF!,H35,H46)</f>
        <v>#REF!</v>
      </c>
      <c r="I47" s="210" t="e">
        <f>SUM(#REF!,I35,I46)</f>
        <v>#REF!</v>
      </c>
      <c r="J47" s="210" t="e">
        <f>SUM(#REF!,J35,J46)</f>
        <v>#REF!</v>
      </c>
    </row>
    <row r="48" spans="1:10" x14ac:dyDescent="0.3">
      <c r="A48" s="218" t="s">
        <v>202</v>
      </c>
      <c r="B48" s="217" t="s">
        <v>203</v>
      </c>
      <c r="C48" s="205"/>
      <c r="D48" s="205"/>
      <c r="E48" s="206"/>
      <c r="F48" s="182">
        <v>27331</v>
      </c>
      <c r="G48" s="182">
        <v>35521</v>
      </c>
      <c r="H48" s="182">
        <v>16484</v>
      </c>
      <c r="I48" s="182">
        <v>9860</v>
      </c>
      <c r="J48" s="182">
        <f>SUM(F48:I48)</f>
        <v>89196</v>
      </c>
    </row>
    <row r="49" spans="1:10" x14ac:dyDescent="0.3">
      <c r="A49" s="218" t="s">
        <v>204</v>
      </c>
      <c r="B49" s="217" t="s">
        <v>205</v>
      </c>
      <c r="C49" s="205"/>
      <c r="D49" s="205"/>
      <c r="E49" s="206"/>
    </row>
    <row r="50" spans="1:10" x14ac:dyDescent="0.3">
      <c r="A50" s="203" t="s">
        <v>206</v>
      </c>
      <c r="B50" s="212" t="s">
        <v>207</v>
      </c>
      <c r="C50" s="205"/>
      <c r="D50" s="205"/>
      <c r="E50" s="206"/>
    </row>
    <row r="51" spans="1:10" s="211" customFormat="1" ht="22.5" customHeight="1" x14ac:dyDescent="0.2">
      <c r="A51" s="213" t="s">
        <v>208</v>
      </c>
      <c r="B51" s="380" t="s">
        <v>209</v>
      </c>
      <c r="C51" s="215">
        <f>SUM(C48,C49,C50)</f>
        <v>0</v>
      </c>
      <c r="D51" s="215">
        <f>SUM(D48,D49,D50)</f>
        <v>0</v>
      </c>
      <c r="E51" s="216">
        <f t="shared" si="0"/>
        <v>0</v>
      </c>
      <c r="F51" s="210"/>
      <c r="G51" s="210"/>
      <c r="H51" s="210"/>
      <c r="I51" s="210"/>
      <c r="J51" s="210"/>
    </row>
    <row r="52" spans="1:10" x14ac:dyDescent="0.3">
      <c r="A52" s="203" t="s">
        <v>210</v>
      </c>
      <c r="B52" s="212" t="s">
        <v>315</v>
      </c>
      <c r="C52" s="205"/>
      <c r="D52" s="205"/>
      <c r="E52" s="206"/>
    </row>
    <row r="53" spans="1:10" x14ac:dyDescent="0.3">
      <c r="A53" s="203" t="s">
        <v>211</v>
      </c>
      <c r="B53" s="212" t="s">
        <v>316</v>
      </c>
      <c r="C53" s="205"/>
      <c r="D53" s="205"/>
      <c r="E53" s="206"/>
    </row>
    <row r="54" spans="1:10" ht="15" customHeight="1" x14ac:dyDescent="0.3">
      <c r="A54" s="218" t="s">
        <v>212</v>
      </c>
      <c r="B54" s="217" t="s">
        <v>317</v>
      </c>
      <c r="C54" s="205"/>
      <c r="D54" s="205"/>
      <c r="E54" s="206"/>
    </row>
    <row r="55" spans="1:10" s="211" customFormat="1" ht="22.5" customHeight="1" x14ac:dyDescent="0.2">
      <c r="A55" s="213" t="s">
        <v>213</v>
      </c>
      <c r="B55" s="380" t="s">
        <v>318</v>
      </c>
      <c r="C55" s="215">
        <f>SUM(C52:C54)</f>
        <v>0</v>
      </c>
      <c r="D55" s="215">
        <f>SUM(D52:D54)</f>
        <v>0</v>
      </c>
      <c r="E55" s="216">
        <f t="shared" si="0"/>
        <v>0</v>
      </c>
      <c r="F55" s="210"/>
      <c r="G55" s="210"/>
      <c r="H55" s="210"/>
      <c r="I55" s="210"/>
      <c r="J55" s="210"/>
    </row>
    <row r="56" spans="1:10" s="202" customFormat="1" ht="22.5" customHeight="1" thickBot="1" x14ac:dyDescent="0.35">
      <c r="A56" s="219" t="s">
        <v>215</v>
      </c>
      <c r="B56" s="220" t="s">
        <v>214</v>
      </c>
      <c r="C56" s="243"/>
      <c r="D56" s="243"/>
      <c r="E56" s="221"/>
      <c r="F56" s="201"/>
      <c r="G56" s="201"/>
      <c r="H56" s="201"/>
      <c r="I56" s="201"/>
      <c r="J56" s="201"/>
    </row>
    <row r="57" spans="1:10" s="222" customFormat="1" ht="30" customHeight="1" thickBot="1" x14ac:dyDescent="0.25">
      <c r="A57" s="223" t="s">
        <v>217</v>
      </c>
      <c r="B57" s="224" t="s">
        <v>319</v>
      </c>
      <c r="C57" s="225">
        <f>SUM(C39,C42,C47,C51,C55:C56)</f>
        <v>387</v>
      </c>
      <c r="D57" s="225">
        <f>SUM(D39,D42,D47,D51,D55:D56)</f>
        <v>710</v>
      </c>
      <c r="E57" s="226">
        <f t="shared" si="0"/>
        <v>183.46253229974161</v>
      </c>
      <c r="F57" s="186" t="e">
        <f>SUM(F39,#REF!)</f>
        <v>#REF!</v>
      </c>
      <c r="G57" s="186" t="e">
        <f>SUM(G39,#REF!)</f>
        <v>#REF!</v>
      </c>
      <c r="H57" s="186" t="e">
        <f>SUM(H39,#REF!)</f>
        <v>#REF!</v>
      </c>
      <c r="I57" s="186" t="e">
        <f>SUM(I39,#REF!)</f>
        <v>#REF!</v>
      </c>
      <c r="J57" s="186" t="e">
        <f>SUM(J39,#REF!)</f>
        <v>#REF!</v>
      </c>
    </row>
    <row r="58" spans="1:10" s="222" customFormat="1" ht="30" customHeight="1" thickBot="1" x14ac:dyDescent="0.25">
      <c r="A58" s="223"/>
      <c r="B58" s="224"/>
      <c r="C58" s="225"/>
      <c r="D58" s="225"/>
      <c r="E58" s="226"/>
      <c r="F58" s="186"/>
      <c r="G58" s="186"/>
      <c r="H58" s="186"/>
      <c r="I58" s="186"/>
      <c r="J58" s="186"/>
    </row>
    <row r="59" spans="1:10" s="192" customFormat="1" ht="30.75" thickBot="1" x14ac:dyDescent="0.25">
      <c r="A59" s="281" t="s">
        <v>123</v>
      </c>
      <c r="B59" s="282" t="s">
        <v>216</v>
      </c>
      <c r="C59" s="283" t="s">
        <v>134</v>
      </c>
      <c r="D59" s="283" t="s">
        <v>135</v>
      </c>
      <c r="E59" s="284" t="s">
        <v>136</v>
      </c>
      <c r="F59" s="191" t="s">
        <v>137</v>
      </c>
      <c r="G59" s="191" t="s">
        <v>138</v>
      </c>
      <c r="H59" s="191" t="s">
        <v>139</v>
      </c>
      <c r="I59" s="191" t="s">
        <v>140</v>
      </c>
      <c r="J59" s="191" t="s">
        <v>141</v>
      </c>
    </row>
    <row r="60" spans="1:10" x14ac:dyDescent="0.3">
      <c r="A60" s="193" t="s">
        <v>219</v>
      </c>
      <c r="B60" s="194" t="s">
        <v>218</v>
      </c>
      <c r="C60" s="195">
        <v>177</v>
      </c>
      <c r="D60" s="195">
        <v>177</v>
      </c>
      <c r="E60" s="196">
        <f t="shared" si="0"/>
        <v>100</v>
      </c>
      <c r="F60" s="182">
        <v>57339086</v>
      </c>
      <c r="G60" s="182">
        <v>154134</v>
      </c>
      <c r="H60" s="182">
        <v>3666860</v>
      </c>
      <c r="I60" s="182">
        <v>416177</v>
      </c>
      <c r="J60" s="182">
        <f>SUM(F60:I60)</f>
        <v>61576257</v>
      </c>
    </row>
    <row r="61" spans="1:10" x14ac:dyDescent="0.3">
      <c r="A61" s="203" t="s">
        <v>221</v>
      </c>
      <c r="B61" s="212" t="s">
        <v>220</v>
      </c>
      <c r="C61" s="205"/>
      <c r="D61" s="205"/>
      <c r="E61" s="206"/>
      <c r="F61" s="182">
        <v>8216345</v>
      </c>
      <c r="G61" s="182">
        <v>-114394</v>
      </c>
      <c r="H61" s="182">
        <v>-488525</v>
      </c>
      <c r="I61" s="182">
        <v>-75240</v>
      </c>
      <c r="J61" s="182">
        <f>SUM(F61:I61)</f>
        <v>7538186</v>
      </c>
    </row>
    <row r="62" spans="1:10" x14ac:dyDescent="0.3">
      <c r="A62" s="193" t="s">
        <v>223</v>
      </c>
      <c r="B62" s="212" t="s">
        <v>222</v>
      </c>
      <c r="C62" s="205">
        <v>478</v>
      </c>
      <c r="D62" s="205">
        <v>478</v>
      </c>
      <c r="E62" s="206">
        <f t="shared" si="0"/>
        <v>100</v>
      </c>
      <c r="H62" s="182">
        <v>0</v>
      </c>
      <c r="J62" s="182">
        <f>SUM(F62:I62)</f>
        <v>0</v>
      </c>
    </row>
    <row r="63" spans="1:10" x14ac:dyDescent="0.3">
      <c r="A63" s="203" t="s">
        <v>225</v>
      </c>
      <c r="B63" s="212" t="s">
        <v>224</v>
      </c>
      <c r="C63" s="205">
        <v>-579</v>
      </c>
      <c r="D63" s="205">
        <f>-272-1</f>
        <v>-273</v>
      </c>
      <c r="E63" s="206">
        <f t="shared" si="0"/>
        <v>47.15025906735751</v>
      </c>
    </row>
    <row r="64" spans="1:10" x14ac:dyDescent="0.3">
      <c r="A64" s="193" t="s">
        <v>227</v>
      </c>
      <c r="B64" s="212" t="s">
        <v>226</v>
      </c>
      <c r="C64" s="205"/>
      <c r="D64" s="205"/>
      <c r="E64" s="206"/>
    </row>
    <row r="65" spans="1:10" ht="15.75" thickBot="1" x14ac:dyDescent="0.35">
      <c r="A65" s="227" t="s">
        <v>229</v>
      </c>
      <c r="B65" s="228" t="s">
        <v>228</v>
      </c>
      <c r="C65" s="229">
        <v>307</v>
      </c>
      <c r="D65" s="229">
        <v>328</v>
      </c>
      <c r="E65" s="230">
        <f t="shared" si="0"/>
        <v>106.84039087947883</v>
      </c>
    </row>
    <row r="66" spans="1:10" s="185" customFormat="1" ht="22.5" customHeight="1" thickBot="1" x14ac:dyDescent="0.25">
      <c r="A66" s="231" t="s">
        <v>230</v>
      </c>
      <c r="B66" s="224" t="s">
        <v>320</v>
      </c>
      <c r="C66" s="225">
        <f>SUM(C60:C65)</f>
        <v>383</v>
      </c>
      <c r="D66" s="225">
        <f>SUM(D60:D65)</f>
        <v>710</v>
      </c>
      <c r="E66" s="226">
        <f t="shared" si="0"/>
        <v>185.37859007832898</v>
      </c>
      <c r="F66" s="186">
        <f>SUM(F60:F62)</f>
        <v>65555431</v>
      </c>
      <c r="G66" s="186">
        <f>SUM(G60:G62)</f>
        <v>39740</v>
      </c>
      <c r="H66" s="186">
        <f>SUM(H60:H62)</f>
        <v>3178335</v>
      </c>
      <c r="I66" s="186">
        <f>SUM(I60:I62)</f>
        <v>340937</v>
      </c>
      <c r="J66" s="186">
        <f>SUM(J60:J62)</f>
        <v>69114443</v>
      </c>
    </row>
    <row r="67" spans="1:10" s="237" customFormat="1" x14ac:dyDescent="0.2">
      <c r="A67" s="232" t="s">
        <v>232</v>
      </c>
      <c r="B67" s="233" t="s">
        <v>231</v>
      </c>
      <c r="C67" s="234">
        <v>4</v>
      </c>
      <c r="D67" s="234"/>
      <c r="E67" s="235"/>
      <c r="F67" s="236" t="e">
        <f>SUM(#REF!)</f>
        <v>#REF!</v>
      </c>
      <c r="G67" s="236" t="e">
        <f>SUM(#REF!)</f>
        <v>#REF!</v>
      </c>
      <c r="H67" s="236" t="e">
        <f>SUM(#REF!)</f>
        <v>#REF!</v>
      </c>
      <c r="I67" s="236" t="e">
        <f>SUM(#REF!)</f>
        <v>#REF!</v>
      </c>
      <c r="J67" s="236" t="e">
        <f>SUM(#REF!)</f>
        <v>#REF!</v>
      </c>
    </row>
    <row r="68" spans="1:10" x14ac:dyDescent="0.3">
      <c r="A68" s="238" t="s">
        <v>234</v>
      </c>
      <c r="B68" s="239" t="s">
        <v>233</v>
      </c>
      <c r="C68" s="195"/>
      <c r="D68" s="195"/>
      <c r="E68" s="196"/>
      <c r="F68" s="182" t="e">
        <f>SUM(#REF!)</f>
        <v>#REF!</v>
      </c>
      <c r="G68" s="182" t="e">
        <f>SUM(#REF!)</f>
        <v>#REF!</v>
      </c>
      <c r="H68" s="182" t="e">
        <f>SUM(#REF!)</f>
        <v>#REF!</v>
      </c>
      <c r="I68" s="182" t="e">
        <f>SUM(#REF!)</f>
        <v>#REF!</v>
      </c>
      <c r="J68" s="182" t="e">
        <f>SUM(#REF!)</f>
        <v>#REF!</v>
      </c>
    </row>
    <row r="69" spans="1:10" x14ac:dyDescent="0.3">
      <c r="A69" s="203" t="s">
        <v>236</v>
      </c>
      <c r="B69" s="240" t="s">
        <v>235</v>
      </c>
      <c r="C69" s="205"/>
      <c r="D69" s="205"/>
      <c r="E69" s="206"/>
      <c r="F69" s="182">
        <v>15489</v>
      </c>
      <c r="G69" s="182">
        <v>5</v>
      </c>
      <c r="H69" s="182">
        <v>373</v>
      </c>
      <c r="I69" s="182">
        <v>130</v>
      </c>
      <c r="J69" s="182">
        <f>SUM(F69:I69)</f>
        <v>15997</v>
      </c>
    </row>
    <row r="70" spans="1:10" s="185" customFormat="1" ht="22.5" customHeight="1" x14ac:dyDescent="0.2">
      <c r="A70" s="213" t="s">
        <v>237</v>
      </c>
      <c r="B70" s="241" t="s">
        <v>321</v>
      </c>
      <c r="C70" s="215">
        <f>SUM(C67:C69)</f>
        <v>4</v>
      </c>
      <c r="D70" s="215">
        <f>SUM(D67:D69)</f>
        <v>0</v>
      </c>
      <c r="E70" s="216">
        <f t="shared" si="0"/>
        <v>0</v>
      </c>
      <c r="F70" s="186" t="e">
        <f>SUM(F67,F68,F69)</f>
        <v>#REF!</v>
      </c>
      <c r="G70" s="186" t="e">
        <f>SUM(G67,G68,G69)</f>
        <v>#REF!</v>
      </c>
      <c r="H70" s="186" t="e">
        <f>SUM(H67,H68,H69)</f>
        <v>#REF!</v>
      </c>
      <c r="I70" s="186" t="e">
        <f>SUM(I67,I68,I69)</f>
        <v>#REF!</v>
      </c>
      <c r="J70" s="186" t="e">
        <f>SUM(J67,J68,J69)</f>
        <v>#REF!</v>
      </c>
    </row>
    <row r="71" spans="1:10" s="185" customFormat="1" ht="22.5" customHeight="1" x14ac:dyDescent="0.2">
      <c r="A71" s="213" t="s">
        <v>238</v>
      </c>
      <c r="B71" s="241" t="s">
        <v>297</v>
      </c>
      <c r="C71" s="215"/>
      <c r="D71" s="215"/>
      <c r="E71" s="216"/>
      <c r="F71" s="186"/>
      <c r="G71" s="186"/>
      <c r="H71" s="186"/>
      <c r="I71" s="186"/>
      <c r="J71" s="186"/>
    </row>
    <row r="72" spans="1:10" s="185" customFormat="1" ht="22.5" customHeight="1" thickBot="1" x14ac:dyDescent="0.25">
      <c r="A72" s="219" t="s">
        <v>239</v>
      </c>
      <c r="B72" s="242" t="s">
        <v>298</v>
      </c>
      <c r="C72" s="243"/>
      <c r="D72" s="243"/>
      <c r="E72" s="221"/>
      <c r="F72" s="186"/>
      <c r="G72" s="186"/>
      <c r="H72" s="186"/>
      <c r="I72" s="186"/>
      <c r="J72" s="186"/>
    </row>
    <row r="73" spans="1:10" s="222" customFormat="1" ht="30" customHeight="1" thickBot="1" x14ac:dyDescent="0.25">
      <c r="A73" s="231" t="s">
        <v>240</v>
      </c>
      <c r="B73" s="285" t="s">
        <v>322</v>
      </c>
      <c r="C73" s="225">
        <f>SUM(C66,C70:C72)</f>
        <v>387</v>
      </c>
      <c r="D73" s="225">
        <f>SUM(D66,D70:D72)</f>
        <v>710</v>
      </c>
      <c r="E73" s="286">
        <f t="shared" si="0"/>
        <v>183.46253229974161</v>
      </c>
      <c r="F73" s="186" t="e">
        <f>SUM(F66,#REF!,F70)</f>
        <v>#REF!</v>
      </c>
      <c r="G73" s="186" t="e">
        <f>SUM(G66,#REF!,G70)</f>
        <v>#REF!</v>
      </c>
      <c r="H73" s="186" t="e">
        <f>SUM(H66,#REF!,H70)</f>
        <v>#REF!</v>
      </c>
      <c r="I73" s="186" t="e">
        <f>SUM(I66,#REF!,I70)</f>
        <v>#REF!</v>
      </c>
      <c r="J73" s="186" t="e">
        <f>SUM(J66,#REF!,J70)</f>
        <v>#REF!</v>
      </c>
    </row>
    <row r="74" spans="1:10" x14ac:dyDescent="0.3">
      <c r="C74" s="182">
        <f>+C57-C73</f>
        <v>0</v>
      </c>
      <c r="D74" s="182">
        <f>+D57-D73</f>
        <v>0</v>
      </c>
      <c r="E74" s="189"/>
      <c r="F74" s="182" t="e">
        <f>+F57-F73</f>
        <v>#REF!</v>
      </c>
      <c r="G74" s="182" t="e">
        <f>+G57-G73</f>
        <v>#REF!</v>
      </c>
      <c r="H74" s="182" t="e">
        <f>+H57-H73</f>
        <v>#REF!</v>
      </c>
      <c r="I74" s="182" t="e">
        <f>+I57-I73</f>
        <v>#REF!</v>
      </c>
      <c r="J74" s="182" t="e">
        <f>+J57-J73</f>
        <v>#REF!</v>
      </c>
    </row>
  </sheetData>
  <mergeCells count="5">
    <mergeCell ref="A1:B1"/>
    <mergeCell ref="A2:E2"/>
    <mergeCell ref="A3:E3"/>
    <mergeCell ref="A4:E4"/>
    <mergeCell ref="A5:E5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8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view="pageBreakPreview" zoomScaleNormal="100" zoomScaleSheetLayoutView="70" workbookViewId="0">
      <selection activeCell="C40" sqref="C40"/>
    </sheetView>
  </sheetViews>
  <sheetFormatPr defaultColWidth="10.28515625" defaultRowHeight="15" x14ac:dyDescent="0.2"/>
  <cols>
    <col min="1" max="1" width="88.85546875" style="271" customWidth="1"/>
    <col min="2" max="2" width="8.7109375" style="271" customWidth="1"/>
    <col min="3" max="3" width="14.7109375" style="272" customWidth="1"/>
    <col min="4" max="8" width="14.7109375" style="245" hidden="1" customWidth="1"/>
    <col min="9" max="11" width="0" style="246" hidden="1" customWidth="1"/>
    <col min="12" max="16384" width="10.28515625" style="246"/>
  </cols>
  <sheetData>
    <row r="1" spans="1:8" x14ac:dyDescent="0.2">
      <c r="A1" s="287" t="s">
        <v>353</v>
      </c>
      <c r="B1" s="287"/>
    </row>
    <row r="2" spans="1:8" ht="19.899999999999999" customHeight="1" x14ac:dyDescent="0.3">
      <c r="A2" s="468" t="s">
        <v>84</v>
      </c>
      <c r="B2" s="468"/>
      <c r="C2" s="468"/>
      <c r="D2" s="247"/>
    </row>
    <row r="3" spans="1:8" ht="19.899999999999999" customHeight="1" x14ac:dyDescent="0.2">
      <c r="A3" s="469" t="s">
        <v>131</v>
      </c>
      <c r="B3" s="469"/>
      <c r="C3" s="469"/>
      <c r="D3" s="247"/>
    </row>
    <row r="4" spans="1:8" ht="19.899999999999999" customHeight="1" x14ac:dyDescent="0.2">
      <c r="A4" s="469" t="s">
        <v>325</v>
      </c>
      <c r="B4" s="469"/>
      <c r="C4" s="469"/>
      <c r="D4" s="247"/>
    </row>
    <row r="5" spans="1:8" x14ac:dyDescent="0.2">
      <c r="A5" s="470" t="s">
        <v>132</v>
      </c>
      <c r="B5" s="470"/>
      <c r="C5" s="470"/>
      <c r="D5" s="248"/>
    </row>
    <row r="6" spans="1:8" s="249" customFormat="1" x14ac:dyDescent="0.3">
      <c r="A6" s="183"/>
      <c r="B6" s="185"/>
      <c r="C6" s="181" t="s">
        <v>86</v>
      </c>
      <c r="D6" s="250"/>
      <c r="E6" s="251"/>
      <c r="F6" s="250"/>
      <c r="G6" s="252"/>
      <c r="H6" s="252"/>
    </row>
    <row r="7" spans="1:8" s="253" customFormat="1" ht="15.75" thickBot="1" x14ac:dyDescent="0.35">
      <c r="A7" s="184" t="s">
        <v>8</v>
      </c>
      <c r="B7" s="187" t="s">
        <v>9</v>
      </c>
      <c r="C7" s="188" t="s">
        <v>100</v>
      </c>
      <c r="D7" s="254"/>
      <c r="E7" s="255"/>
      <c r="F7" s="254"/>
      <c r="G7" s="255"/>
      <c r="H7" s="255"/>
    </row>
    <row r="8" spans="1:8" ht="24.95" customHeight="1" x14ac:dyDescent="0.2">
      <c r="A8" s="471" t="s">
        <v>241</v>
      </c>
      <c r="B8" s="473" t="s">
        <v>242</v>
      </c>
      <c r="C8" s="475" t="s">
        <v>243</v>
      </c>
      <c r="D8" s="256" t="s">
        <v>137</v>
      </c>
      <c r="E8" s="256" t="s">
        <v>138</v>
      </c>
      <c r="F8" s="256" t="s">
        <v>139</v>
      </c>
      <c r="G8" s="256" t="s">
        <v>140</v>
      </c>
      <c r="H8" s="256" t="s">
        <v>141</v>
      </c>
    </row>
    <row r="9" spans="1:8" ht="17.25" customHeight="1" thickBot="1" x14ac:dyDescent="0.25">
      <c r="A9" s="472"/>
      <c r="B9" s="474"/>
      <c r="C9" s="476"/>
    </row>
    <row r="10" spans="1:8" ht="15.75" customHeight="1" x14ac:dyDescent="0.2">
      <c r="A10" s="477" t="s">
        <v>244</v>
      </c>
      <c r="B10" s="478"/>
      <c r="C10" s="479"/>
    </row>
    <row r="11" spans="1:8" ht="15.75" customHeight="1" thickBot="1" x14ac:dyDescent="0.25">
      <c r="A11" s="480" t="s">
        <v>299</v>
      </c>
      <c r="B11" s="481"/>
      <c r="C11" s="482"/>
    </row>
    <row r="12" spans="1:8" ht="15.75" thickBot="1" x14ac:dyDescent="0.25">
      <c r="A12" s="288" t="s">
        <v>245</v>
      </c>
      <c r="B12" s="257">
        <v>1</v>
      </c>
      <c r="C12" s="289">
        <f>C13+C14</f>
        <v>0</v>
      </c>
      <c r="D12" s="258">
        <f>D13+D14</f>
        <v>157989</v>
      </c>
      <c r="E12" s="258">
        <f>E13+E14</f>
        <v>404514</v>
      </c>
      <c r="F12" s="258">
        <f>F13+F14</f>
        <v>20639</v>
      </c>
      <c r="G12" s="258">
        <f>G13+G14</f>
        <v>-1434</v>
      </c>
      <c r="H12" s="258">
        <f>SUM(D12:G12)</f>
        <v>581708</v>
      </c>
    </row>
    <row r="13" spans="1:8" x14ac:dyDescent="0.2">
      <c r="A13" s="290" t="s">
        <v>246</v>
      </c>
      <c r="B13" s="259">
        <v>2</v>
      </c>
      <c r="C13" s="270"/>
      <c r="D13" s="245">
        <v>157989</v>
      </c>
      <c r="E13" s="245">
        <v>404514</v>
      </c>
      <c r="F13" s="245">
        <v>20639</v>
      </c>
      <c r="G13" s="245">
        <v>-1434</v>
      </c>
      <c r="H13" s="245">
        <f>SUM(D13:G13)</f>
        <v>581708</v>
      </c>
    </row>
    <row r="14" spans="1:8" ht="15.75" thickBot="1" x14ac:dyDescent="0.25">
      <c r="A14" s="291" t="s">
        <v>247</v>
      </c>
      <c r="B14" s="260">
        <v>3</v>
      </c>
      <c r="C14" s="292"/>
      <c r="H14" s="245">
        <f>SUM(D14:G14)</f>
        <v>0</v>
      </c>
    </row>
    <row r="15" spans="1:8" ht="15.75" thickBot="1" x14ac:dyDescent="0.25">
      <c r="A15" s="288" t="s">
        <v>248</v>
      </c>
      <c r="B15" s="257">
        <v>4</v>
      </c>
      <c r="C15" s="289">
        <f>C16+C19+C22</f>
        <v>210</v>
      </c>
      <c r="D15" s="258" t="e">
        <f>D16+D19+#REF!+D22</f>
        <v>#REF!</v>
      </c>
      <c r="E15" s="258" t="e">
        <f>E16+E19+#REF!+E22</f>
        <v>#REF!</v>
      </c>
      <c r="F15" s="258" t="e">
        <f>F16+F19+#REF!+F22</f>
        <v>#REF!</v>
      </c>
      <c r="G15" s="258" t="e">
        <f>G16+G19+#REF!+G22</f>
        <v>#REF!</v>
      </c>
      <c r="H15" s="258" t="e">
        <f>SUM(D15:G15)</f>
        <v>#REF!</v>
      </c>
    </row>
    <row r="16" spans="1:8" x14ac:dyDescent="0.2">
      <c r="A16" s="293" t="s">
        <v>249</v>
      </c>
      <c r="B16" s="261">
        <v>5</v>
      </c>
      <c r="C16" s="266">
        <f t="shared" ref="C16:H16" si="0">+C17+C18</f>
        <v>0</v>
      </c>
      <c r="D16" s="245">
        <f t="shared" si="0"/>
        <v>5990</v>
      </c>
      <c r="E16" s="245">
        <f t="shared" si="0"/>
        <v>0</v>
      </c>
      <c r="F16" s="245">
        <f t="shared" si="0"/>
        <v>1039</v>
      </c>
      <c r="G16" s="245">
        <f t="shared" si="0"/>
        <v>0</v>
      </c>
      <c r="H16" s="245">
        <f t="shared" si="0"/>
        <v>7029</v>
      </c>
    </row>
    <row r="17" spans="1:8" x14ac:dyDescent="0.2">
      <c r="A17" s="290" t="s">
        <v>246</v>
      </c>
      <c r="B17" s="259">
        <v>6</v>
      </c>
      <c r="C17" s="270"/>
      <c r="D17" s="245">
        <v>5990</v>
      </c>
      <c r="F17" s="245">
        <v>1039</v>
      </c>
      <c r="H17" s="245">
        <f>SUM(D17:G17)</f>
        <v>7029</v>
      </c>
    </row>
    <row r="18" spans="1:8" x14ac:dyDescent="0.2">
      <c r="A18" s="294" t="s">
        <v>247</v>
      </c>
      <c r="B18" s="262">
        <v>7</v>
      </c>
      <c r="C18" s="267"/>
      <c r="H18" s="245">
        <f>SUM(D18:G18)</f>
        <v>0</v>
      </c>
    </row>
    <row r="19" spans="1:8" x14ac:dyDescent="0.2">
      <c r="A19" s="294" t="s">
        <v>250</v>
      </c>
      <c r="B19" s="262">
        <v>8</v>
      </c>
      <c r="C19" s="267">
        <f t="shared" ref="C19:H19" si="1">+C20+C21</f>
        <v>210</v>
      </c>
      <c r="D19" s="245">
        <f t="shared" si="1"/>
        <v>348616</v>
      </c>
      <c r="E19" s="245">
        <f t="shared" si="1"/>
        <v>19011</v>
      </c>
      <c r="F19" s="245">
        <f t="shared" si="1"/>
        <v>486559</v>
      </c>
      <c r="G19" s="245">
        <f t="shared" si="1"/>
        <v>134873</v>
      </c>
      <c r="H19" s="245">
        <f t="shared" si="1"/>
        <v>989059</v>
      </c>
    </row>
    <row r="20" spans="1:8" x14ac:dyDescent="0.2">
      <c r="A20" s="294" t="s">
        <v>246</v>
      </c>
      <c r="B20" s="262">
        <v>9</v>
      </c>
      <c r="C20" s="267">
        <v>210</v>
      </c>
      <c r="D20" s="245">
        <v>348616</v>
      </c>
      <c r="E20" s="245">
        <v>19011</v>
      </c>
      <c r="F20" s="245">
        <v>486559</v>
      </c>
      <c r="G20" s="245">
        <v>134873</v>
      </c>
      <c r="H20" s="245">
        <f>SUM(D20:G20)</f>
        <v>989059</v>
      </c>
    </row>
    <row r="21" spans="1:8" x14ac:dyDescent="0.2">
      <c r="A21" s="294" t="s">
        <v>247</v>
      </c>
      <c r="B21" s="262">
        <v>10</v>
      </c>
      <c r="C21" s="267"/>
      <c r="H21" s="245">
        <f>SUM(D21:G21)</f>
        <v>0</v>
      </c>
    </row>
    <row r="22" spans="1:8" x14ac:dyDescent="0.2">
      <c r="A22" s="294" t="s">
        <v>251</v>
      </c>
      <c r="B22" s="262">
        <v>11</v>
      </c>
      <c r="C22" s="267">
        <f t="shared" ref="C22:H22" si="2">+C23+C24</f>
        <v>0</v>
      </c>
      <c r="D22" s="245">
        <f t="shared" si="2"/>
        <v>0</v>
      </c>
      <c r="E22" s="245">
        <f t="shared" si="2"/>
        <v>0</v>
      </c>
      <c r="F22" s="245">
        <f t="shared" si="2"/>
        <v>0</v>
      </c>
      <c r="G22" s="245">
        <f t="shared" si="2"/>
        <v>0</v>
      </c>
      <c r="H22" s="245">
        <f t="shared" si="2"/>
        <v>0</v>
      </c>
    </row>
    <row r="23" spans="1:8" x14ac:dyDescent="0.2">
      <c r="A23" s="294" t="s">
        <v>246</v>
      </c>
      <c r="B23" s="262">
        <v>12</v>
      </c>
      <c r="C23" s="267"/>
      <c r="H23" s="245">
        <f t="shared" ref="H23:H28" si="3">SUM(D23:G23)</f>
        <v>0</v>
      </c>
    </row>
    <row r="24" spans="1:8" ht="15.75" thickBot="1" x14ac:dyDescent="0.25">
      <c r="A24" s="291" t="s">
        <v>247</v>
      </c>
      <c r="B24" s="260">
        <v>13</v>
      </c>
      <c r="C24" s="292"/>
      <c r="H24" s="245">
        <f t="shared" si="3"/>
        <v>0</v>
      </c>
    </row>
    <row r="25" spans="1:8" ht="15.75" thickBot="1" x14ac:dyDescent="0.25">
      <c r="A25" s="295" t="s">
        <v>252</v>
      </c>
      <c r="B25" s="257">
        <v>14</v>
      </c>
      <c r="C25" s="289">
        <f>C26+C27</f>
        <v>0</v>
      </c>
      <c r="D25" s="258">
        <f>D26+D27</f>
        <v>6602961</v>
      </c>
      <c r="E25" s="258">
        <f>E26+E27</f>
        <v>23220</v>
      </c>
      <c r="F25" s="258">
        <f>F26+F27</f>
        <v>8615</v>
      </c>
      <c r="G25" s="258">
        <f>G26+G27</f>
        <v>0</v>
      </c>
      <c r="H25" s="258">
        <f t="shared" si="3"/>
        <v>6634796</v>
      </c>
    </row>
    <row r="26" spans="1:8" x14ac:dyDescent="0.2">
      <c r="A26" s="290" t="s">
        <v>246</v>
      </c>
      <c r="B26" s="259">
        <v>15</v>
      </c>
      <c r="C26" s="270"/>
      <c r="D26" s="245">
        <v>6602961</v>
      </c>
      <c r="E26" s="245">
        <v>23220</v>
      </c>
      <c r="F26" s="245">
        <v>8615</v>
      </c>
      <c r="H26" s="245">
        <f t="shared" si="3"/>
        <v>6634796</v>
      </c>
    </row>
    <row r="27" spans="1:8" ht="15.75" thickBot="1" x14ac:dyDescent="0.25">
      <c r="A27" s="296" t="s">
        <v>247</v>
      </c>
      <c r="B27" s="263">
        <v>16</v>
      </c>
      <c r="C27" s="297"/>
      <c r="H27" s="245">
        <f t="shared" si="3"/>
        <v>0</v>
      </c>
    </row>
    <row r="28" spans="1:8" ht="30" customHeight="1" thickBot="1" x14ac:dyDescent="0.25">
      <c r="A28" s="298" t="s">
        <v>253</v>
      </c>
      <c r="B28" s="257">
        <v>17</v>
      </c>
      <c r="C28" s="299">
        <f>C12+C15+C25</f>
        <v>210</v>
      </c>
      <c r="D28" s="264" t="e">
        <f>D12+D15+D25</f>
        <v>#REF!</v>
      </c>
      <c r="E28" s="264" t="e">
        <f>E12+E15+E25</f>
        <v>#REF!</v>
      </c>
      <c r="F28" s="264" t="e">
        <f>F12+F15+F25</f>
        <v>#REF!</v>
      </c>
      <c r="G28" s="264" t="e">
        <f>G12+G15+G25</f>
        <v>#REF!</v>
      </c>
      <c r="H28" s="264" t="e">
        <f t="shared" si="3"/>
        <v>#REF!</v>
      </c>
    </row>
    <row r="29" spans="1:8" x14ac:dyDescent="0.2">
      <c r="B29" s="265"/>
    </row>
    <row r="30" spans="1:8" s="249" customFormat="1" x14ac:dyDescent="0.3">
      <c r="A30" s="183"/>
      <c r="B30" s="185"/>
      <c r="C30" s="181" t="s">
        <v>86</v>
      </c>
      <c r="D30" s="250"/>
      <c r="E30" s="251"/>
      <c r="F30" s="250"/>
      <c r="G30" s="252"/>
      <c r="H30" s="252"/>
    </row>
    <row r="31" spans="1:8" s="253" customFormat="1" ht="15.75" thickBot="1" x14ac:dyDescent="0.35">
      <c r="A31" s="184" t="s">
        <v>8</v>
      </c>
      <c r="B31" s="187" t="s">
        <v>9</v>
      </c>
      <c r="C31" s="188" t="s">
        <v>100</v>
      </c>
      <c r="D31" s="254"/>
      <c r="E31" s="255"/>
      <c r="F31" s="254"/>
      <c r="G31" s="255"/>
      <c r="H31" s="255"/>
    </row>
    <row r="32" spans="1:8" ht="24.95" customHeight="1" x14ac:dyDescent="0.2">
      <c r="A32" s="471" t="s">
        <v>241</v>
      </c>
      <c r="B32" s="473" t="s">
        <v>242</v>
      </c>
      <c r="C32" s="483" t="s">
        <v>254</v>
      </c>
      <c r="D32" s="256" t="s">
        <v>137</v>
      </c>
      <c r="E32" s="256" t="s">
        <v>138</v>
      </c>
      <c r="F32" s="256" t="s">
        <v>139</v>
      </c>
      <c r="G32" s="256" t="s">
        <v>140</v>
      </c>
      <c r="H32" s="256" t="s">
        <v>141</v>
      </c>
    </row>
    <row r="33" spans="1:8" ht="17.25" customHeight="1" thickBot="1" x14ac:dyDescent="0.25">
      <c r="A33" s="472"/>
      <c r="B33" s="474"/>
      <c r="C33" s="484"/>
    </row>
    <row r="34" spans="1:8" ht="15.75" customHeight="1" x14ac:dyDescent="0.2">
      <c r="A34" s="477" t="s">
        <v>244</v>
      </c>
      <c r="B34" s="478"/>
      <c r="C34" s="479"/>
    </row>
    <row r="35" spans="1:8" ht="15.75" customHeight="1" thickBot="1" x14ac:dyDescent="0.25">
      <c r="A35" s="480" t="s">
        <v>300</v>
      </c>
      <c r="B35" s="481"/>
      <c r="C35" s="482"/>
    </row>
    <row r="36" spans="1:8" ht="15.75" thickBot="1" x14ac:dyDescent="0.25">
      <c r="A36" s="288" t="s">
        <v>255</v>
      </c>
      <c r="B36" s="257">
        <v>1</v>
      </c>
      <c r="C36" s="289"/>
      <c r="D36" s="258" t="e">
        <f>#REF!+#REF!</f>
        <v>#REF!</v>
      </c>
      <c r="E36" s="258" t="e">
        <f>#REF!+#REF!</f>
        <v>#REF!</v>
      </c>
      <c r="F36" s="258" t="e">
        <f>#REF!+#REF!</f>
        <v>#REF!</v>
      </c>
      <c r="G36" s="258" t="e">
        <f>#REF!+#REF!</f>
        <v>#REF!</v>
      </c>
      <c r="H36" s="258" t="e">
        <f>SUM(D36:G36)</f>
        <v>#REF!</v>
      </c>
    </row>
    <row r="37" spans="1:8" ht="15.75" thickBot="1" x14ac:dyDescent="0.25">
      <c r="A37" s="288" t="s">
        <v>256</v>
      </c>
      <c r="B37" s="257">
        <v>2</v>
      </c>
      <c r="C37" s="289">
        <f>SUM(C38:C40)</f>
        <v>33</v>
      </c>
      <c r="D37" s="258" t="e">
        <f>D38+D39+#REF!+D40</f>
        <v>#REF!</v>
      </c>
      <c r="E37" s="258" t="e">
        <f>E38+E39+#REF!+E40</f>
        <v>#REF!</v>
      </c>
      <c r="F37" s="258" t="e">
        <f>F38+F39+#REF!+F40</f>
        <v>#REF!</v>
      </c>
      <c r="G37" s="258" t="e">
        <f>G38+G39+#REF!+G40</f>
        <v>#REF!</v>
      </c>
      <c r="H37" s="258" t="e">
        <f>SUM(D37:G37)</f>
        <v>#REF!</v>
      </c>
    </row>
    <row r="38" spans="1:8" x14ac:dyDescent="0.2">
      <c r="A38" s="293" t="s">
        <v>148</v>
      </c>
      <c r="B38" s="261">
        <v>3</v>
      </c>
      <c r="C38" s="266"/>
      <c r="D38" s="245" t="e">
        <f>+#REF!+#REF!</f>
        <v>#REF!</v>
      </c>
      <c r="E38" s="245" t="e">
        <f>+#REF!+#REF!</f>
        <v>#REF!</v>
      </c>
      <c r="F38" s="245" t="e">
        <f>+#REF!+#REF!</f>
        <v>#REF!</v>
      </c>
      <c r="G38" s="245" t="e">
        <f>+#REF!+#REF!</f>
        <v>#REF!</v>
      </c>
      <c r="H38" s="245" t="e">
        <f>+#REF!+#REF!</f>
        <v>#REF!</v>
      </c>
    </row>
    <row r="39" spans="1:8" x14ac:dyDescent="0.2">
      <c r="A39" s="294" t="s">
        <v>257</v>
      </c>
      <c r="B39" s="262">
        <v>4</v>
      </c>
      <c r="C39" s="267">
        <v>33</v>
      </c>
      <c r="D39" s="245" t="e">
        <f>+#REF!+#REF!</f>
        <v>#REF!</v>
      </c>
      <c r="E39" s="245" t="e">
        <f>+#REF!+#REF!</f>
        <v>#REF!</v>
      </c>
      <c r="F39" s="245" t="e">
        <f>+#REF!+#REF!</f>
        <v>#REF!</v>
      </c>
      <c r="G39" s="245" t="e">
        <f>+#REF!+#REF!</f>
        <v>#REF!</v>
      </c>
      <c r="H39" s="245" t="e">
        <f>+#REF!+#REF!</f>
        <v>#REF!</v>
      </c>
    </row>
    <row r="40" spans="1:8" ht="15.75" thickBot="1" x14ac:dyDescent="0.25">
      <c r="A40" s="294" t="s">
        <v>258</v>
      </c>
      <c r="B40" s="262">
        <v>5</v>
      </c>
      <c r="C40" s="267"/>
      <c r="D40" s="245" t="e">
        <f>+#REF!+#REF!</f>
        <v>#REF!</v>
      </c>
      <c r="E40" s="245" t="e">
        <f>+#REF!+#REF!</f>
        <v>#REF!</v>
      </c>
      <c r="F40" s="245" t="e">
        <f>+#REF!+#REF!</f>
        <v>#REF!</v>
      </c>
      <c r="G40" s="245" t="e">
        <f>+#REF!+#REF!</f>
        <v>#REF!</v>
      </c>
      <c r="H40" s="245" t="e">
        <f>+#REF!+#REF!</f>
        <v>#REF!</v>
      </c>
    </row>
    <row r="41" spans="1:8" ht="15.75" thickBot="1" x14ac:dyDescent="0.25">
      <c r="A41" s="295" t="s">
        <v>259</v>
      </c>
      <c r="B41" s="257">
        <v>6</v>
      </c>
      <c r="C41" s="289">
        <f>SUM(C42:C46)</f>
        <v>0</v>
      </c>
      <c r="D41" s="258">
        <f>D42+D46</f>
        <v>6602961</v>
      </c>
      <c r="E41" s="258">
        <f>E42+E46</f>
        <v>23220</v>
      </c>
      <c r="F41" s="258">
        <f>F42+F46</f>
        <v>8615</v>
      </c>
      <c r="G41" s="258">
        <f>G42+G46</f>
        <v>0</v>
      </c>
      <c r="H41" s="258">
        <f t="shared" ref="H41:H47" si="4">SUM(D41:G41)</f>
        <v>6634796</v>
      </c>
    </row>
    <row r="42" spans="1:8" x14ac:dyDescent="0.2">
      <c r="A42" s="293" t="s">
        <v>260</v>
      </c>
      <c r="B42" s="261">
        <v>7</v>
      </c>
      <c r="C42" s="266"/>
      <c r="D42" s="245">
        <v>6602961</v>
      </c>
      <c r="E42" s="245">
        <v>23220</v>
      </c>
      <c r="F42" s="245">
        <v>8615</v>
      </c>
      <c r="H42" s="245">
        <f t="shared" si="4"/>
        <v>6634796</v>
      </c>
    </row>
    <row r="43" spans="1:8" x14ac:dyDescent="0.2">
      <c r="A43" s="294" t="s">
        <v>261</v>
      </c>
      <c r="B43" s="262">
        <v>8</v>
      </c>
      <c r="C43" s="267"/>
    </row>
    <row r="44" spans="1:8" x14ac:dyDescent="0.2">
      <c r="A44" s="294" t="s">
        <v>262</v>
      </c>
      <c r="B44" s="262">
        <v>9</v>
      </c>
      <c r="C44" s="267"/>
    </row>
    <row r="45" spans="1:8" x14ac:dyDescent="0.2">
      <c r="A45" s="294" t="s">
        <v>263</v>
      </c>
      <c r="B45" s="262">
        <v>10</v>
      </c>
      <c r="C45" s="267"/>
    </row>
    <row r="46" spans="1:8" ht="15.75" thickBot="1" x14ac:dyDescent="0.25">
      <c r="A46" s="296" t="s">
        <v>264</v>
      </c>
      <c r="B46" s="263">
        <v>11</v>
      </c>
      <c r="C46" s="297"/>
      <c r="H46" s="245">
        <f t="shared" si="4"/>
        <v>0</v>
      </c>
    </row>
    <row r="47" spans="1:8" s="269" customFormat="1" ht="30" customHeight="1" thickBot="1" x14ac:dyDescent="0.25">
      <c r="A47" s="298" t="s">
        <v>265</v>
      </c>
      <c r="B47" s="257">
        <v>12</v>
      </c>
      <c r="C47" s="289">
        <f>SUM(C36:C37,C41)</f>
        <v>33</v>
      </c>
      <c r="D47" s="268" t="e">
        <f>D36+D37+D41</f>
        <v>#REF!</v>
      </c>
      <c r="E47" s="268" t="e">
        <f>E36+E37+E41</f>
        <v>#REF!</v>
      </c>
      <c r="F47" s="268" t="e">
        <f>F36+F37+F41</f>
        <v>#REF!</v>
      </c>
      <c r="G47" s="268" t="e">
        <f>G36+G37+G41</f>
        <v>#REF!</v>
      </c>
      <c r="H47" s="268" t="e">
        <f t="shared" si="4"/>
        <v>#REF!</v>
      </c>
    </row>
    <row r="48" spans="1:8" x14ac:dyDescent="0.2">
      <c r="B48" s="265"/>
    </row>
    <row r="49" spans="1:8" x14ac:dyDescent="0.2">
      <c r="B49" s="265"/>
    </row>
    <row r="50" spans="1:8" s="249" customFormat="1" x14ac:dyDescent="0.3">
      <c r="A50" s="183"/>
      <c r="B50" s="185"/>
      <c r="C50" s="181" t="s">
        <v>86</v>
      </c>
      <c r="D50" s="250"/>
      <c r="E50" s="251"/>
      <c r="F50" s="250"/>
      <c r="G50" s="252"/>
      <c r="H50" s="252"/>
    </row>
    <row r="51" spans="1:8" s="253" customFormat="1" ht="15.75" thickBot="1" x14ac:dyDescent="0.35">
      <c r="A51" s="184" t="s">
        <v>8</v>
      </c>
      <c r="B51" s="187" t="s">
        <v>9</v>
      </c>
      <c r="C51" s="188" t="s">
        <v>100</v>
      </c>
      <c r="D51" s="254"/>
      <c r="E51" s="255"/>
      <c r="F51" s="254"/>
      <c r="G51" s="255"/>
      <c r="H51" s="255"/>
    </row>
    <row r="52" spans="1:8" ht="24.95" customHeight="1" x14ac:dyDescent="0.2">
      <c r="A52" s="471" t="s">
        <v>241</v>
      </c>
      <c r="B52" s="473" t="s">
        <v>242</v>
      </c>
      <c r="C52" s="483" t="s">
        <v>254</v>
      </c>
      <c r="D52" s="256" t="s">
        <v>137</v>
      </c>
      <c r="E52" s="256" t="s">
        <v>138</v>
      </c>
      <c r="F52" s="256" t="s">
        <v>139</v>
      </c>
      <c r="G52" s="256" t="s">
        <v>140</v>
      </c>
      <c r="H52" s="256" t="s">
        <v>141</v>
      </c>
    </row>
    <row r="53" spans="1:8" ht="17.25" customHeight="1" thickBot="1" x14ac:dyDescent="0.25">
      <c r="A53" s="472"/>
      <c r="B53" s="474"/>
      <c r="C53" s="484"/>
    </row>
    <row r="54" spans="1:8" ht="15.75" customHeight="1" x14ac:dyDescent="0.2">
      <c r="A54" s="477" t="s">
        <v>266</v>
      </c>
      <c r="B54" s="478"/>
      <c r="C54" s="479"/>
    </row>
    <row r="55" spans="1:8" ht="15.75" customHeight="1" thickBot="1" x14ac:dyDescent="0.25">
      <c r="A55" s="480" t="s">
        <v>301</v>
      </c>
      <c r="B55" s="481"/>
      <c r="C55" s="482"/>
    </row>
    <row r="56" spans="1:8" ht="15.75" thickBot="1" x14ac:dyDescent="0.25">
      <c r="A56" s="288" t="s">
        <v>267</v>
      </c>
      <c r="B56" s="257">
        <v>1</v>
      </c>
      <c r="C56" s="289">
        <f>SUM(C57:C60)</f>
        <v>0</v>
      </c>
      <c r="D56" s="258" t="e">
        <f>D57+#REF!+#REF!+#REF!</f>
        <v>#REF!</v>
      </c>
      <c r="E56" s="258" t="e">
        <f>E57+#REF!+#REF!+#REF!</f>
        <v>#REF!</v>
      </c>
      <c r="F56" s="258" t="e">
        <f>F57+#REF!+#REF!+#REF!</f>
        <v>#REF!</v>
      </c>
      <c r="G56" s="258" t="e">
        <f>G57+#REF!+#REF!+#REF!</f>
        <v>#REF!</v>
      </c>
      <c r="H56" s="258" t="e">
        <f>SUM(D56:G56)</f>
        <v>#REF!</v>
      </c>
    </row>
    <row r="57" spans="1:8" x14ac:dyDescent="0.2">
      <c r="A57" s="293" t="s">
        <v>268</v>
      </c>
      <c r="B57" s="261">
        <v>2</v>
      </c>
      <c r="C57" s="266"/>
      <c r="D57" s="245" t="e">
        <f>+#REF!+#REF!</f>
        <v>#REF!</v>
      </c>
      <c r="E57" s="245" t="e">
        <f>+#REF!+#REF!</f>
        <v>#REF!</v>
      </c>
      <c r="F57" s="245" t="e">
        <f>+#REF!+#REF!</f>
        <v>#REF!</v>
      </c>
      <c r="G57" s="245" t="e">
        <f>+#REF!+#REF!</f>
        <v>#REF!</v>
      </c>
      <c r="H57" s="245" t="e">
        <f>+#REF!+#REF!</f>
        <v>#REF!</v>
      </c>
    </row>
    <row r="58" spans="1:8" x14ac:dyDescent="0.2">
      <c r="A58" s="290" t="s">
        <v>269</v>
      </c>
      <c r="B58" s="259">
        <v>3</v>
      </c>
      <c r="C58" s="270"/>
    </row>
    <row r="59" spans="1:8" x14ac:dyDescent="0.2">
      <c r="A59" s="290" t="s">
        <v>270</v>
      </c>
      <c r="B59" s="259">
        <v>4</v>
      </c>
      <c r="C59" s="270"/>
    </row>
    <row r="60" spans="1:8" ht="15.75" thickBot="1" x14ac:dyDescent="0.25">
      <c r="A60" s="290" t="s">
        <v>271</v>
      </c>
      <c r="B60" s="259">
        <v>5</v>
      </c>
      <c r="C60" s="270"/>
    </row>
    <row r="61" spans="1:8" ht="15.75" thickBot="1" x14ac:dyDescent="0.25">
      <c r="A61" s="295" t="s">
        <v>272</v>
      </c>
      <c r="B61" s="257">
        <v>6</v>
      </c>
      <c r="C61" s="289">
        <f>SUM(C62:C64)</f>
        <v>0</v>
      </c>
      <c r="D61" s="258" t="e">
        <f>D62+#REF!</f>
        <v>#REF!</v>
      </c>
      <c r="E61" s="258" t="e">
        <f>E62+#REF!</f>
        <v>#REF!</v>
      </c>
      <c r="F61" s="258" t="e">
        <f>F62+#REF!</f>
        <v>#REF!</v>
      </c>
      <c r="G61" s="258" t="e">
        <f>G62+#REF!</f>
        <v>#REF!</v>
      </c>
      <c r="H61" s="258" t="e">
        <f>SUM(D61:G61)</f>
        <v>#REF!</v>
      </c>
    </row>
    <row r="62" spans="1:8" x14ac:dyDescent="0.2">
      <c r="A62" s="293" t="s">
        <v>273</v>
      </c>
      <c r="B62" s="261">
        <v>7</v>
      </c>
      <c r="C62" s="266"/>
      <c r="D62" s="245">
        <v>6602961</v>
      </c>
      <c r="E62" s="245">
        <v>23220</v>
      </c>
      <c r="F62" s="245">
        <v>8615</v>
      </c>
      <c r="H62" s="245">
        <f>SUM(D62:G62)</f>
        <v>6634796</v>
      </c>
    </row>
    <row r="63" spans="1:8" x14ac:dyDescent="0.2">
      <c r="A63" s="294" t="s">
        <v>274</v>
      </c>
      <c r="B63" s="262">
        <v>8</v>
      </c>
      <c r="C63" s="267"/>
    </row>
    <row r="64" spans="1:8" ht="15.75" thickBot="1" x14ac:dyDescent="0.25">
      <c r="A64" s="294" t="s">
        <v>275</v>
      </c>
      <c r="B64" s="262">
        <v>9</v>
      </c>
      <c r="C64" s="267"/>
    </row>
    <row r="65" spans="1:9" s="269" customFormat="1" ht="30" customHeight="1" thickBot="1" x14ac:dyDescent="0.25">
      <c r="A65" s="298" t="s">
        <v>276</v>
      </c>
      <c r="B65" s="257">
        <v>10</v>
      </c>
      <c r="C65" s="289">
        <f>SUM(C56:C56,C61)</f>
        <v>0</v>
      </c>
      <c r="D65" s="268" t="e">
        <f>#REF!+D56+D61</f>
        <v>#REF!</v>
      </c>
      <c r="E65" s="268" t="e">
        <f>#REF!+E56+E61</f>
        <v>#REF!</v>
      </c>
      <c r="F65" s="268" t="e">
        <f>#REF!+F56+F61</f>
        <v>#REF!</v>
      </c>
      <c r="G65" s="268" t="e">
        <f>#REF!+G56+G61</f>
        <v>#REF!</v>
      </c>
      <c r="H65" s="268" t="e">
        <f>SUM(D65:G65)</f>
        <v>#REF!</v>
      </c>
    </row>
    <row r="66" spans="1:9" ht="30" customHeight="1" x14ac:dyDescent="0.2">
      <c r="B66" s="265"/>
    </row>
    <row r="67" spans="1:9" ht="30" customHeight="1" x14ac:dyDescent="0.2">
      <c r="B67" s="265"/>
    </row>
    <row r="68" spans="1:9" x14ac:dyDescent="0.3">
      <c r="A68" s="183"/>
      <c r="B68" s="185"/>
      <c r="C68" s="181" t="s">
        <v>86</v>
      </c>
    </row>
    <row r="69" spans="1:9" ht="15.75" thickBot="1" x14ac:dyDescent="0.35">
      <c r="A69" s="184" t="s">
        <v>8</v>
      </c>
      <c r="B69" s="187" t="s">
        <v>9</v>
      </c>
      <c r="C69" s="188" t="s">
        <v>100</v>
      </c>
    </row>
    <row r="70" spans="1:9" ht="24.95" customHeight="1" x14ac:dyDescent="0.2">
      <c r="A70" s="488" t="s">
        <v>0</v>
      </c>
      <c r="B70" s="473" t="s">
        <v>242</v>
      </c>
      <c r="C70" s="483" t="s">
        <v>254</v>
      </c>
    </row>
    <row r="71" spans="1:9" ht="17.25" customHeight="1" thickBot="1" x14ac:dyDescent="0.25">
      <c r="A71" s="474" t="s">
        <v>277</v>
      </c>
      <c r="B71" s="474"/>
      <c r="C71" s="484"/>
    </row>
    <row r="72" spans="1:9" ht="15.4" customHeight="1" x14ac:dyDescent="0.2">
      <c r="A72" s="477" t="s">
        <v>266</v>
      </c>
      <c r="B72" s="478"/>
      <c r="C72" s="479"/>
    </row>
    <row r="73" spans="1:9" ht="15.4" customHeight="1" thickBot="1" x14ac:dyDescent="0.25">
      <c r="A73" s="480" t="s">
        <v>302</v>
      </c>
      <c r="B73" s="481"/>
      <c r="C73" s="482"/>
    </row>
    <row r="74" spans="1:9" x14ac:dyDescent="0.2">
      <c r="A74" s="300" t="s">
        <v>278</v>
      </c>
      <c r="B74" s="301">
        <v>1</v>
      </c>
      <c r="C74" s="270"/>
    </row>
    <row r="75" spans="1:9" x14ac:dyDescent="0.2">
      <c r="A75" s="302" t="s">
        <v>279</v>
      </c>
      <c r="B75" s="303">
        <v>2</v>
      </c>
      <c r="C75" s="267"/>
    </row>
    <row r="76" spans="1:9" x14ac:dyDescent="0.2">
      <c r="A76" s="304" t="s">
        <v>280</v>
      </c>
      <c r="B76" s="303">
        <v>3</v>
      </c>
      <c r="C76" s="267"/>
    </row>
    <row r="77" spans="1:9" x14ac:dyDescent="0.2">
      <c r="A77" s="302" t="s">
        <v>281</v>
      </c>
      <c r="B77" s="303">
        <v>4</v>
      </c>
      <c r="C77" s="267"/>
    </row>
    <row r="78" spans="1:9" ht="15.75" thickBot="1" x14ac:dyDescent="0.25">
      <c r="A78" s="302" t="s">
        <v>282</v>
      </c>
      <c r="B78" s="303">
        <v>5</v>
      </c>
      <c r="C78" s="267"/>
    </row>
    <row r="79" spans="1:9" ht="31.5" customHeight="1" thickBot="1" x14ac:dyDescent="0.25">
      <c r="A79" s="298" t="s">
        <v>283</v>
      </c>
      <c r="B79" s="257">
        <v>6</v>
      </c>
      <c r="C79" s="299">
        <f t="shared" ref="C79:I79" si="5">SUM(C74:C77)</f>
        <v>0</v>
      </c>
      <c r="D79" s="264">
        <f t="shared" si="5"/>
        <v>0</v>
      </c>
      <c r="E79" s="264">
        <f t="shared" si="5"/>
        <v>0</v>
      </c>
      <c r="F79" s="264">
        <f t="shared" si="5"/>
        <v>0</v>
      </c>
      <c r="G79" s="264">
        <f t="shared" si="5"/>
        <v>0</v>
      </c>
      <c r="H79" s="264">
        <f t="shared" si="5"/>
        <v>0</v>
      </c>
      <c r="I79" s="264">
        <f t="shared" si="5"/>
        <v>0</v>
      </c>
    </row>
    <row r="80" spans="1:9" s="271" customFormat="1" x14ac:dyDescent="0.2">
      <c r="D80" s="272"/>
      <c r="E80" s="272"/>
      <c r="F80" s="272"/>
      <c r="G80" s="272"/>
      <c r="H80" s="272"/>
    </row>
    <row r="81" spans="1:8" s="271" customFormat="1" x14ac:dyDescent="0.2">
      <c r="D81" s="272"/>
      <c r="E81" s="272"/>
      <c r="F81" s="272"/>
      <c r="G81" s="272"/>
      <c r="H81" s="272"/>
    </row>
    <row r="82" spans="1:8" s="271" customFormat="1" x14ac:dyDescent="0.2">
      <c r="D82" s="272"/>
      <c r="E82" s="272"/>
      <c r="F82" s="272"/>
      <c r="G82" s="272"/>
      <c r="H82" s="272"/>
    </row>
    <row r="83" spans="1:8" x14ac:dyDescent="0.3">
      <c r="A83" s="183"/>
      <c r="B83" s="185"/>
      <c r="C83" s="181" t="s">
        <v>86</v>
      </c>
    </row>
    <row r="84" spans="1:8" ht="15.75" thickBot="1" x14ac:dyDescent="0.35">
      <c r="A84" s="184" t="s">
        <v>8</v>
      </c>
      <c r="B84" s="187" t="s">
        <v>9</v>
      </c>
      <c r="C84" s="188" t="s">
        <v>100</v>
      </c>
    </row>
    <row r="85" spans="1:8" ht="30" customHeight="1" x14ac:dyDescent="0.2">
      <c r="A85" s="488" t="s">
        <v>0</v>
      </c>
      <c r="B85" s="473" t="s">
        <v>242</v>
      </c>
      <c r="C85" s="483" t="s">
        <v>254</v>
      </c>
    </row>
    <row r="86" spans="1:8" ht="17.25" customHeight="1" thickBot="1" x14ac:dyDescent="0.25">
      <c r="A86" s="474" t="s">
        <v>277</v>
      </c>
      <c r="B86" s="474"/>
      <c r="C86" s="484"/>
    </row>
    <row r="87" spans="1:8" ht="15.75" customHeight="1" thickBot="1" x14ac:dyDescent="0.25">
      <c r="A87" s="485" t="s">
        <v>244</v>
      </c>
      <c r="B87" s="486"/>
      <c r="C87" s="487"/>
    </row>
    <row r="88" spans="1:8" ht="15.75" customHeight="1" thickBot="1" x14ac:dyDescent="0.25">
      <c r="A88" s="485" t="s">
        <v>303</v>
      </c>
      <c r="B88" s="486"/>
      <c r="C88" s="487"/>
    </row>
    <row r="89" spans="1:8" s="269" customFormat="1" ht="15.75" thickBot="1" x14ac:dyDescent="0.25">
      <c r="A89" s="288" t="s">
        <v>284</v>
      </c>
      <c r="B89" s="305">
        <v>1</v>
      </c>
      <c r="C89" s="273">
        <f>SUM(C90:C91)</f>
        <v>0</v>
      </c>
      <c r="D89" s="274"/>
      <c r="E89" s="274" t="s">
        <v>56</v>
      </c>
      <c r="F89" s="274"/>
      <c r="G89" s="274"/>
      <c r="H89" s="274"/>
    </row>
    <row r="90" spans="1:8" x14ac:dyDescent="0.2">
      <c r="A90" s="290" t="s">
        <v>285</v>
      </c>
      <c r="B90" s="306">
        <v>2</v>
      </c>
      <c r="C90" s="275"/>
    </row>
    <row r="91" spans="1:8" ht="15.75" thickBot="1" x14ac:dyDescent="0.25">
      <c r="A91" s="307" t="s">
        <v>286</v>
      </c>
      <c r="B91" s="308">
        <v>3</v>
      </c>
      <c r="C91" s="276"/>
    </row>
    <row r="92" spans="1:8" s="269" customFormat="1" ht="15.75" thickBot="1" x14ac:dyDescent="0.25">
      <c r="A92" s="309" t="s">
        <v>287</v>
      </c>
      <c r="B92" s="310">
        <v>4</v>
      </c>
      <c r="C92" s="277"/>
      <c r="D92" s="274"/>
      <c r="E92" s="274"/>
      <c r="F92" s="274"/>
      <c r="G92" s="274"/>
      <c r="H92" s="274"/>
    </row>
    <row r="93" spans="1:8" s="279" customFormat="1" ht="15.75" thickBot="1" x14ac:dyDescent="0.25">
      <c r="A93" s="288" t="s">
        <v>288</v>
      </c>
      <c r="B93" s="305">
        <v>5</v>
      </c>
      <c r="C93" s="273">
        <f>SUM(C94:C98)</f>
        <v>0</v>
      </c>
      <c r="D93" s="278"/>
      <c r="E93" s="278"/>
      <c r="F93" s="278"/>
      <c r="G93" s="278"/>
      <c r="H93" s="278"/>
    </row>
    <row r="94" spans="1:8" x14ac:dyDescent="0.2">
      <c r="A94" s="290" t="s">
        <v>289</v>
      </c>
      <c r="B94" s="306">
        <v>6</v>
      </c>
      <c r="C94" s="275"/>
    </row>
    <row r="95" spans="1:8" x14ac:dyDescent="0.2">
      <c r="A95" s="290" t="s">
        <v>290</v>
      </c>
      <c r="B95" s="306">
        <v>7</v>
      </c>
      <c r="C95" s="275"/>
    </row>
    <row r="96" spans="1:8" x14ac:dyDescent="0.2">
      <c r="A96" s="290" t="s">
        <v>291</v>
      </c>
      <c r="B96" s="306">
        <v>8</v>
      </c>
      <c r="C96" s="275"/>
    </row>
    <row r="97" spans="1:10" x14ac:dyDescent="0.2">
      <c r="A97" s="290" t="s">
        <v>292</v>
      </c>
      <c r="B97" s="306">
        <v>9</v>
      </c>
      <c r="C97" s="275"/>
    </row>
    <row r="98" spans="1:10" ht="15.75" thickBot="1" x14ac:dyDescent="0.25">
      <c r="A98" s="290" t="s">
        <v>293</v>
      </c>
      <c r="B98" s="306">
        <v>10</v>
      </c>
      <c r="C98" s="275"/>
    </row>
    <row r="99" spans="1:10" s="269" customFormat="1" ht="31.5" customHeight="1" thickBot="1" x14ac:dyDescent="0.25">
      <c r="A99" s="288" t="s">
        <v>294</v>
      </c>
      <c r="B99" s="257">
        <v>11</v>
      </c>
      <c r="C99" s="273">
        <f>SUM(C89,C92:C93)</f>
        <v>0</v>
      </c>
      <c r="D99" s="268">
        <f t="shared" ref="D99:J99" si="6">SUM(D89:D98)</f>
        <v>0</v>
      </c>
      <c r="E99" s="268">
        <f t="shared" si="6"/>
        <v>0</v>
      </c>
      <c r="F99" s="268">
        <f t="shared" si="6"/>
        <v>0</v>
      </c>
      <c r="G99" s="268">
        <f t="shared" si="6"/>
        <v>0</v>
      </c>
      <c r="H99" s="268">
        <f t="shared" si="6"/>
        <v>0</v>
      </c>
      <c r="I99" s="268">
        <f t="shared" si="6"/>
        <v>0</v>
      </c>
      <c r="J99" s="268">
        <f t="shared" si="6"/>
        <v>0</v>
      </c>
    </row>
    <row r="101" spans="1:10" x14ac:dyDescent="0.2">
      <c r="A101" s="280"/>
    </row>
    <row r="102" spans="1:10" x14ac:dyDescent="0.2">
      <c r="A102" s="271" t="s">
        <v>56</v>
      </c>
    </row>
  </sheetData>
  <mergeCells count="29">
    <mergeCell ref="A54:C54"/>
    <mergeCell ref="A55:C55"/>
    <mergeCell ref="A87:C87"/>
    <mergeCell ref="A88:C88"/>
    <mergeCell ref="A70:A71"/>
    <mergeCell ref="B70:B71"/>
    <mergeCell ref="C70:C71"/>
    <mergeCell ref="A72:C72"/>
    <mergeCell ref="A73:C73"/>
    <mergeCell ref="A85:A86"/>
    <mergeCell ref="B85:B86"/>
    <mergeCell ref="C85:C86"/>
    <mergeCell ref="A34:C34"/>
    <mergeCell ref="A35:C35"/>
    <mergeCell ref="A52:A53"/>
    <mergeCell ref="B52:B53"/>
    <mergeCell ref="C52:C53"/>
    <mergeCell ref="A10:C10"/>
    <mergeCell ref="A11:C11"/>
    <mergeCell ref="A32:A33"/>
    <mergeCell ref="B32:B33"/>
    <mergeCell ref="C32:C33"/>
    <mergeCell ref="A2:C2"/>
    <mergeCell ref="A3:C3"/>
    <mergeCell ref="A4:C4"/>
    <mergeCell ref="A5:C5"/>
    <mergeCell ref="A8:A9"/>
    <mergeCell ref="B8:B9"/>
    <mergeCell ref="C8:C9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70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11</vt:i4>
      </vt:variant>
    </vt:vector>
  </HeadingPairs>
  <TitlesOfParts>
    <vt:vector size="19" baseType="lpstr">
      <vt:lpstr>1.Bev</vt:lpstr>
      <vt:lpstr>2.Kiad</vt:lpstr>
      <vt:lpstr>3.beruh.</vt:lpstr>
      <vt:lpstr>4.Mérleg</vt:lpstr>
      <vt:lpstr>5.pm</vt:lpstr>
      <vt:lpstr>6.pe.vált.</vt:lpstr>
      <vt:lpstr>7.A. vagyonmérleg</vt:lpstr>
      <vt:lpstr>7.B. vagyonmérleg.</vt:lpstr>
      <vt:lpstr>'1.Bev'!Nyomtatási_cím</vt:lpstr>
      <vt:lpstr>'2.Kiad'!Nyomtatási_cím</vt:lpstr>
      <vt:lpstr>'3.beruh.'!Nyomtatási_cím</vt:lpstr>
      <vt:lpstr>'7.A. vagyonmérleg'!Nyomtatási_cím</vt:lpstr>
      <vt:lpstr>'1.Bev'!Nyomtatási_terület</vt:lpstr>
      <vt:lpstr>'2.Kiad'!Nyomtatási_terület</vt:lpstr>
      <vt:lpstr>'3.beruh.'!Nyomtatási_terület</vt:lpstr>
      <vt:lpstr>'4.Mérleg'!Nyomtatási_terület</vt:lpstr>
      <vt:lpstr>'6.pe.vált.'!Nyomtatási_terület</vt:lpstr>
      <vt:lpstr>'7.A. vagyonmérleg'!Nyomtatási_terület</vt:lpstr>
      <vt:lpstr>'7.B. vagyonmérleg.'!Nyomtatási_terület</vt:lpstr>
    </vt:vector>
  </TitlesOfParts>
  <Company>VMJV PH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Pénzügyi Iroda</dc:creator>
  <cp:lastModifiedBy>Pucsek Szabina</cp:lastModifiedBy>
  <cp:lastPrinted>2019-03-25T12:20:42Z</cp:lastPrinted>
  <dcterms:created xsi:type="dcterms:W3CDTF">1999-09-13T08:01:55Z</dcterms:created>
  <dcterms:modified xsi:type="dcterms:W3CDTF">2020-05-29T10:57:55Z</dcterms:modified>
</cp:coreProperties>
</file>