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zabina\Nemzetiségi Önkormányzat\Veszprém\2021. évi költségvetés módosított_2021.12\"/>
    </mc:Choice>
  </mc:AlternateContent>
  <xr:revisionPtr revIDLastSave="0" documentId="13_ncr:1_{5D2BA065-C17F-4E59-9162-96144EB89263}" xr6:coauthVersionLast="47" xr6:coauthVersionMax="47" xr10:uidLastSave="{00000000-0000-0000-0000-000000000000}"/>
  <bookViews>
    <workbookView xWindow="-120" yWindow="-120" windowWidth="24240" windowHeight="13140" tabRatio="847" xr2:uid="{00000000-000D-0000-FFFF-FFFF00000000}"/>
  </bookViews>
  <sheets>
    <sheet name=" összefoglaló" sheetId="151" r:id="rId1"/>
    <sheet name="1.Bev" sheetId="147" r:id="rId2"/>
    <sheet name="2.Kiad" sheetId="145" r:id="rId3"/>
    <sheet name="3.Műk.kiad" sheetId="150" r:id="rId4"/>
    <sheet name="4.beruh." sheetId="149" r:id="rId5"/>
    <sheet name="5.Mérleg" sheetId="152" r:id="rId6"/>
    <sheet name="6.Előir.felh." sheetId="148" state="hidden" r:id="rId7"/>
  </sheets>
  <externalReferences>
    <externalReference r:id="rId8"/>
  </externalReferences>
  <definedNames>
    <definedName name="_4._sz._sor_részletezése" localSheetId="3">#REF!</definedName>
    <definedName name="_4._sz._sor_részletezése" localSheetId="4">#REF!</definedName>
    <definedName name="_4._sz._sor_részletezése">#REF!</definedName>
    <definedName name="_xlnm.Print_Titles" localSheetId="0">' összefoglaló'!$6:$8</definedName>
    <definedName name="_xlnm.Print_Titles" localSheetId="1">'1.Bev'!$6:$8</definedName>
    <definedName name="_xlnm.Print_Titles" localSheetId="2">'2.Kiad'!$6:$8</definedName>
    <definedName name="_xlnm.Print_Titles" localSheetId="3">'3.Műk.kiad'!$6:$9</definedName>
    <definedName name="_xlnm.Print_Titles" localSheetId="4">'4.beruh.'!$8:$9</definedName>
    <definedName name="_xlnm.Print_Area" localSheetId="0">' összefoglaló'!$A$1:$E$46</definedName>
    <definedName name="_xlnm.Print_Area" localSheetId="1">'1.Bev'!$A$1:$K$28</definedName>
    <definedName name="_xlnm.Print_Area" localSheetId="2">'2.Kiad'!$A$1:$K$23</definedName>
    <definedName name="_xlnm.Print_Area" localSheetId="3">'3.Műk.kiad'!$A$1:$J$90</definedName>
    <definedName name="_xlnm.Print_Area" localSheetId="4">'4.beruh.'!$A$1:$L$13</definedName>
    <definedName name="_xlnm.Print_Area" localSheetId="5">'5.Mérleg'!$A$1:$H$36</definedName>
    <definedName name="_xlnm.Print_Area" localSheetId="6">'6.Előir.felh.'!$A$1:$G$26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151" l="1"/>
  <c r="K12" i="149"/>
  <c r="K11" i="149"/>
  <c r="I13" i="149"/>
  <c r="J13" i="149"/>
  <c r="H13" i="149"/>
  <c r="I55" i="150"/>
  <c r="H55" i="150"/>
  <c r="G55" i="150"/>
  <c r="F55" i="150"/>
  <c r="E55" i="150"/>
  <c r="K13" i="149" l="1"/>
  <c r="E33" i="151"/>
  <c r="I89" i="150"/>
  <c r="H89" i="150"/>
  <c r="G89" i="150"/>
  <c r="F89" i="150"/>
  <c r="E89" i="150"/>
  <c r="I15" i="150"/>
  <c r="H15" i="150"/>
  <c r="G15" i="150"/>
  <c r="F15" i="150"/>
  <c r="E15" i="150"/>
  <c r="I20" i="150"/>
  <c r="H20" i="150"/>
  <c r="G20" i="150"/>
  <c r="F20" i="150"/>
  <c r="E20" i="150"/>
  <c r="J19" i="150"/>
  <c r="I88" i="150"/>
  <c r="H88" i="150"/>
  <c r="G88" i="150"/>
  <c r="F88" i="150"/>
  <c r="E88" i="150"/>
  <c r="I87" i="150"/>
  <c r="H87" i="150"/>
  <c r="G87" i="150"/>
  <c r="F87" i="150"/>
  <c r="E87" i="150"/>
  <c r="I85" i="150"/>
  <c r="H85" i="150"/>
  <c r="G85" i="150"/>
  <c r="F85" i="150"/>
  <c r="E85" i="150"/>
  <c r="J84" i="150"/>
  <c r="I75" i="150"/>
  <c r="H75" i="150"/>
  <c r="G75" i="150"/>
  <c r="F75" i="150"/>
  <c r="E75" i="150"/>
  <c r="J74" i="150"/>
  <c r="I65" i="150"/>
  <c r="H65" i="150"/>
  <c r="G65" i="150"/>
  <c r="F65" i="150"/>
  <c r="E65" i="150"/>
  <c r="J64" i="150"/>
  <c r="J54" i="150"/>
  <c r="I50" i="150"/>
  <c r="H50" i="150"/>
  <c r="G50" i="150"/>
  <c r="F50" i="150"/>
  <c r="E50" i="150"/>
  <c r="J49" i="150"/>
  <c r="J48" i="150"/>
  <c r="J47" i="150"/>
  <c r="I45" i="150"/>
  <c r="H45" i="150"/>
  <c r="G45" i="150"/>
  <c r="F45" i="150"/>
  <c r="E45" i="150"/>
  <c r="J44" i="150"/>
  <c r="J43" i="150"/>
  <c r="J42" i="150"/>
  <c r="I35" i="150"/>
  <c r="H35" i="150"/>
  <c r="G35" i="150"/>
  <c r="F35" i="150"/>
  <c r="E35" i="150"/>
  <c r="J34" i="150"/>
  <c r="I25" i="150"/>
  <c r="H25" i="150"/>
  <c r="G25" i="150"/>
  <c r="F25" i="150"/>
  <c r="E25" i="150"/>
  <c r="J24" i="150"/>
  <c r="J14" i="150"/>
  <c r="E39" i="151"/>
  <c r="E27" i="151"/>
  <c r="E46" i="151" s="1"/>
  <c r="J88" i="150" l="1"/>
  <c r="J89" i="150"/>
  <c r="J45" i="150"/>
  <c r="I80" i="150"/>
  <c r="H80" i="150"/>
  <c r="G80" i="150"/>
  <c r="F80" i="150"/>
  <c r="E80" i="150"/>
  <c r="J79" i="150"/>
  <c r="J78" i="150"/>
  <c r="J77" i="150"/>
  <c r="J80" i="150" l="1"/>
  <c r="E20" i="151"/>
  <c r="K27" i="147"/>
  <c r="K25" i="147"/>
  <c r="K13" i="147"/>
  <c r="K12" i="147"/>
  <c r="K11" i="147"/>
  <c r="I23" i="147"/>
  <c r="I18" i="147"/>
  <c r="I9" i="147"/>
  <c r="I22" i="147" s="1"/>
  <c r="I28" i="147" s="1"/>
  <c r="K16" i="145"/>
  <c r="H15" i="152" s="1"/>
  <c r="H19" i="152" s="1"/>
  <c r="K12" i="145"/>
  <c r="H9" i="152" s="1"/>
  <c r="K11" i="145"/>
  <c r="H8" i="152" s="1"/>
  <c r="K10" i="145"/>
  <c r="H7" i="152" s="1"/>
  <c r="I20" i="145"/>
  <c r="I15" i="145"/>
  <c r="I9" i="145"/>
  <c r="J83" i="150"/>
  <c r="J82" i="150"/>
  <c r="J73" i="150"/>
  <c r="J72" i="150"/>
  <c r="I70" i="150"/>
  <c r="H70" i="150"/>
  <c r="G70" i="150"/>
  <c r="F70" i="150"/>
  <c r="E70" i="150"/>
  <c r="I60" i="150"/>
  <c r="H60" i="150"/>
  <c r="G60" i="150"/>
  <c r="F60" i="150"/>
  <c r="E60" i="150"/>
  <c r="I40" i="150"/>
  <c r="H40" i="150"/>
  <c r="G40" i="150"/>
  <c r="F40" i="150"/>
  <c r="E40" i="150"/>
  <c r="J40" i="150" s="1"/>
  <c r="I30" i="150"/>
  <c r="H30" i="150"/>
  <c r="G30" i="150"/>
  <c r="F30" i="150"/>
  <c r="E30" i="150"/>
  <c r="J68" i="150"/>
  <c r="J63" i="150"/>
  <c r="J58" i="150"/>
  <c r="J53" i="150"/>
  <c r="J38" i="150"/>
  <c r="J33" i="150"/>
  <c r="J28" i="150"/>
  <c r="J23" i="150"/>
  <c r="J18" i="150"/>
  <c r="J20" i="150" s="1"/>
  <c r="J13" i="150"/>
  <c r="J15" i="150" s="1"/>
  <c r="G15" i="152"/>
  <c r="G19" i="152" s="1"/>
  <c r="G9" i="152"/>
  <c r="G8" i="152"/>
  <c r="G7" i="152"/>
  <c r="C28" i="152"/>
  <c r="C29" i="152" s="1"/>
  <c r="H29" i="152"/>
  <c r="G29" i="152"/>
  <c r="D19" i="152"/>
  <c r="C19" i="152"/>
  <c r="J69" i="150"/>
  <c r="J67" i="150"/>
  <c r="J62" i="150"/>
  <c r="J59" i="150"/>
  <c r="J57" i="150"/>
  <c r="J52" i="150"/>
  <c r="J39" i="150"/>
  <c r="J37" i="150"/>
  <c r="J32" i="150"/>
  <c r="J29" i="150"/>
  <c r="J27" i="150"/>
  <c r="J22" i="150"/>
  <c r="J17" i="150"/>
  <c r="J12" i="150"/>
  <c r="H20" i="145"/>
  <c r="H15" i="145"/>
  <c r="H9" i="145"/>
  <c r="H19" i="145" s="1"/>
  <c r="J20" i="145"/>
  <c r="J15" i="145"/>
  <c r="J9" i="145"/>
  <c r="D28" i="152"/>
  <c r="D24" i="152"/>
  <c r="H23" i="147"/>
  <c r="H18" i="147"/>
  <c r="H12" i="147"/>
  <c r="H11" i="147"/>
  <c r="C7" i="152" s="1"/>
  <c r="C13" i="152" s="1"/>
  <c r="J23" i="147"/>
  <c r="J18" i="147"/>
  <c r="J9" i="147"/>
  <c r="G90" i="150" l="1"/>
  <c r="E90" i="150"/>
  <c r="I90" i="150"/>
  <c r="H90" i="150"/>
  <c r="F90" i="150"/>
  <c r="H23" i="145"/>
  <c r="G13" i="152"/>
  <c r="G30" i="152" s="1"/>
  <c r="G37" i="152" s="1"/>
  <c r="I19" i="145"/>
  <c r="I23" i="145" s="1"/>
  <c r="I24" i="145" s="1"/>
  <c r="D34" i="152"/>
  <c r="D7" i="152"/>
  <c r="D13" i="152" s="1"/>
  <c r="D20" i="152" s="1"/>
  <c r="H9" i="147"/>
  <c r="H22" i="147" s="1"/>
  <c r="H28" i="147" s="1"/>
  <c r="H24" i="145"/>
  <c r="H13" i="152"/>
  <c r="H30" i="152" s="1"/>
  <c r="J87" i="150"/>
  <c r="C34" i="152"/>
  <c r="G20" i="152"/>
  <c r="C33" i="152"/>
  <c r="D29" i="152"/>
  <c r="D33" i="152"/>
  <c r="C30" i="152"/>
  <c r="C20" i="152"/>
  <c r="C32" i="152"/>
  <c r="J70" i="150"/>
  <c r="J60" i="150"/>
  <c r="J50" i="150"/>
  <c r="J30" i="150"/>
  <c r="J19" i="145"/>
  <c r="J23" i="145" s="1"/>
  <c r="J22" i="147"/>
  <c r="J28" i="147" s="1"/>
  <c r="E47" i="151"/>
  <c r="D30" i="152" l="1"/>
  <c r="C31" i="152"/>
  <c r="C35" i="152"/>
  <c r="C37" i="152"/>
  <c r="D32" i="152"/>
  <c r="H20" i="152"/>
  <c r="D31" i="152" s="1"/>
  <c r="H35" i="152"/>
  <c r="G35" i="152"/>
  <c r="G36" i="152"/>
  <c r="C36" i="152"/>
  <c r="D36" i="152"/>
  <c r="D35" i="152"/>
  <c r="H36" i="152"/>
  <c r="J24" i="145"/>
  <c r="F18" i="148" l="1"/>
  <c r="E18" i="148"/>
  <c r="D18" i="148"/>
  <c r="C18" i="148"/>
  <c r="E10" i="148"/>
  <c r="D10" i="148"/>
  <c r="C10" i="148"/>
  <c r="K23" i="147" l="1"/>
  <c r="L13" i="149"/>
  <c r="L16" i="145"/>
  <c r="G13" i="149"/>
  <c r="F13" i="149"/>
  <c r="E13" i="149"/>
  <c r="F20" i="145" l="1"/>
  <c r="F15" i="145"/>
  <c r="F9" i="145"/>
  <c r="F19" i="145" s="1"/>
  <c r="F23" i="145" s="1"/>
  <c r="E20" i="145"/>
  <c r="E15" i="145"/>
  <c r="E9" i="145"/>
  <c r="E19" i="145" s="1"/>
  <c r="G9" i="147"/>
  <c r="E23" i="145" l="1"/>
  <c r="E9" i="147" l="1"/>
  <c r="F9" i="147"/>
  <c r="G10" i="148" l="1"/>
  <c r="K9" i="147"/>
  <c r="G22" i="148"/>
  <c r="G18" i="148"/>
  <c r="F24" i="148"/>
  <c r="E24" i="148"/>
  <c r="D24" i="148"/>
  <c r="C24" i="148"/>
  <c r="F23" i="148"/>
  <c r="F25" i="148" s="1"/>
  <c r="E23" i="148"/>
  <c r="E25" i="148"/>
  <c r="D25" i="148"/>
  <c r="G21" i="148"/>
  <c r="G20" i="148"/>
  <c r="G19" i="148"/>
  <c r="G17" i="148"/>
  <c r="F13" i="148"/>
  <c r="E13" i="148"/>
  <c r="D13" i="148"/>
  <c r="F12" i="148"/>
  <c r="E12" i="148"/>
  <c r="D12" i="148"/>
  <c r="C12" i="148"/>
  <c r="F11" i="148"/>
  <c r="E11" i="148"/>
  <c r="D11" i="148"/>
  <c r="C11" i="148"/>
  <c r="K20" i="145"/>
  <c r="G20" i="145"/>
  <c r="K15" i="145"/>
  <c r="G15" i="145"/>
  <c r="G9" i="145"/>
  <c r="G23" i="147"/>
  <c r="F23" i="147"/>
  <c r="E23" i="147"/>
  <c r="K18" i="147"/>
  <c r="G18" i="147"/>
  <c r="G22" i="147" s="1"/>
  <c r="F18" i="147"/>
  <c r="F22" i="147" s="1"/>
  <c r="F28" i="147" s="1"/>
  <c r="E18" i="147"/>
  <c r="E22" i="147" s="1"/>
  <c r="E28" i="147" s="1"/>
  <c r="G16" i="148"/>
  <c r="K9" i="145"/>
  <c r="G12" i="148" l="1"/>
  <c r="G11" i="148"/>
  <c r="G24" i="148"/>
  <c r="K19" i="145"/>
  <c r="K23" i="145" s="1"/>
  <c r="H37" i="152" s="1"/>
  <c r="K22" i="147"/>
  <c r="K28" i="147" s="1"/>
  <c r="D37" i="152" s="1"/>
  <c r="G13" i="148"/>
  <c r="C25" i="148"/>
  <c r="G23" i="148"/>
  <c r="G19" i="145"/>
  <c r="G23" i="145" s="1"/>
  <c r="F24" i="145"/>
  <c r="E24" i="145"/>
  <c r="G28" i="147"/>
  <c r="K24" i="145" l="1"/>
  <c r="G25" i="148"/>
  <c r="G14" i="148"/>
  <c r="G24" i="145"/>
  <c r="C9" i="148" s="1"/>
  <c r="C14" i="148" s="1"/>
  <c r="C26" i="148" s="1"/>
  <c r="D9" i="148" s="1"/>
  <c r="D14" i="148" s="1"/>
  <c r="D26" i="148" s="1"/>
  <c r="E9" i="148" s="1"/>
  <c r="E14" i="148" l="1"/>
  <c r="E26" i="148" s="1"/>
  <c r="F9" i="148" s="1"/>
  <c r="F14" i="148" l="1"/>
  <c r="F26" i="148" s="1"/>
  <c r="L12" i="145"/>
  <c r="L11" i="145"/>
  <c r="J90" i="150"/>
  <c r="L10" i="145"/>
  <c r="J75" i="150"/>
  <c r="J35" i="150"/>
  <c r="J25" i="150"/>
  <c r="J55" i="150"/>
  <c r="J65" i="150"/>
  <c r="J85" i="150"/>
</calcChain>
</file>

<file path=xl/sharedStrings.xml><?xml version="1.0" encoding="utf-8"?>
<sst xmlns="http://schemas.openxmlformats.org/spreadsheetml/2006/main" count="416" uniqueCount="207">
  <si>
    <t>Megnevezés</t>
  </si>
  <si>
    <t>Előir. csop. szám</t>
  </si>
  <si>
    <t>Kie-melt előir. szám</t>
  </si>
  <si>
    <t>Költségvetési bevételek összesen</t>
  </si>
  <si>
    <t>Bevételi főösszeg</t>
  </si>
  <si>
    <t>Kiadási főösszeg</t>
  </si>
  <si>
    <t>Finanszírozási kiadások</t>
  </si>
  <si>
    <t>Felhalmozási bevételek</t>
  </si>
  <si>
    <t>A</t>
  </si>
  <si>
    <t>B</t>
  </si>
  <si>
    <t>F</t>
  </si>
  <si>
    <t>Közhatalmi bevételek</t>
  </si>
  <si>
    <t>Finanszírozási bevételek</t>
  </si>
  <si>
    <t>Felhalmozási finanszírozási kiadások</t>
  </si>
  <si>
    <t>Felhalmozási finanszírozási bevételek</t>
  </si>
  <si>
    <t>Működési finanszírozási bevételek</t>
  </si>
  <si>
    <t>Személyi juttatások</t>
  </si>
  <si>
    <t>Dologi kiadások</t>
  </si>
  <si>
    <t>Működési finanszírozási kiadások</t>
  </si>
  <si>
    <t>Ellátottak pénzbeli juttatásai</t>
  </si>
  <si>
    <t>Felújítások</t>
  </si>
  <si>
    <t>Beruházások</t>
  </si>
  <si>
    <t xml:space="preserve">C </t>
  </si>
  <si>
    <t>Munkaadót terhelő járulékok és szociális hozzájárulási adó</t>
  </si>
  <si>
    <t>MŰKÖDÉSI KÖLTSÉGVETÉSI BEVÉTELEK</t>
  </si>
  <si>
    <t>MŰKÖDÉSI KÖLTSÉGVETÉSI KIADÁSOK</t>
  </si>
  <si>
    <t>1.</t>
  </si>
  <si>
    <t>Működési célú támogatások államháztartáson belülről</t>
  </si>
  <si>
    <t>2.</t>
  </si>
  <si>
    <t>Munkaadókat terhelő járulékok és szociális hozzájárulási adó</t>
  </si>
  <si>
    <t>3.</t>
  </si>
  <si>
    <t>Működési bevételek</t>
  </si>
  <si>
    <t>4.</t>
  </si>
  <si>
    <t>Működési célú átvett pénzeszközök</t>
  </si>
  <si>
    <t>5.</t>
  </si>
  <si>
    <t>FELHALMOZÁSI KÖLTSÉGVETÉSI BEVÉTELEK</t>
  </si>
  <si>
    <t>FELHALMOZÁSI KÖLTSÉGVETÉSI KIADÁSOK</t>
  </si>
  <si>
    <t>6.</t>
  </si>
  <si>
    <t>Felhalmozási célú támogatások államháztartáson belülről</t>
  </si>
  <si>
    <t>Beruházások kiadásai</t>
  </si>
  <si>
    <t>7.</t>
  </si>
  <si>
    <t>Felújítások kiadások</t>
  </si>
  <si>
    <t>8.</t>
  </si>
  <si>
    <t>Felhalmozási célú átvett pénzeszközök</t>
  </si>
  <si>
    <t>MŰKÖDÉSI FINANSZÍROZÁSI BEVÉTELEK</t>
  </si>
  <si>
    <t>MŰKÖDÉSI FINANSZÍROZÁSI KIADÁSOK</t>
  </si>
  <si>
    <t>Hosszú lejáratú hitel felvétele</t>
  </si>
  <si>
    <t>Hosszú lejáratú hitel tőkeösszegének törlesztése</t>
  </si>
  <si>
    <t>Rövid lejáratú hitel felvétele</t>
  </si>
  <si>
    <t>Rövid lejáratú hitel tőkeösszegének törlesztése</t>
  </si>
  <si>
    <t>FELHALMOZÁSI FINANSZÍROZÁSI BEVÉTELEK</t>
  </si>
  <si>
    <t>FELHALMOZÁSI FINANSZÍROZÁSI KIADÁSOK</t>
  </si>
  <si>
    <t>Működési bevételek aránya %-ban</t>
  </si>
  <si>
    <t>Működési kiadások aránya %-ban</t>
  </si>
  <si>
    <t>Felhalmozási bevételek aránya %-ban</t>
  </si>
  <si>
    <t>Felhalmozási kiadások aránya %-ban</t>
  </si>
  <si>
    <t xml:space="preserve"> </t>
  </si>
  <si>
    <t>Működési költségvetési kiadások</t>
  </si>
  <si>
    <t>Felhalmozási költségvetési kiadások</t>
  </si>
  <si>
    <t>Működési célú támogatások Áht-on belülről</t>
  </si>
  <si>
    <t>Felhalmozási célú támogatások Áht-on belülről</t>
  </si>
  <si>
    <t>Költségvetési egyenleg összege</t>
  </si>
  <si>
    <t>Egyéb működési célú kiadások (tartalékokkal együtt)</t>
  </si>
  <si>
    <t>Egyéb felhalmozási célú kiadások</t>
  </si>
  <si>
    <t>Működési költségvetési bevételek</t>
  </si>
  <si>
    <t>Felhalmozási költségvetési bevételek</t>
  </si>
  <si>
    <t>Működési költségvetési bevételek összesen</t>
  </si>
  <si>
    <t>Felhalmozási költségvetési bevételek összesen</t>
  </si>
  <si>
    <t>Költségvetési kiadások összesen</t>
  </si>
  <si>
    <t>Finanszírozási bevételek összesen</t>
  </si>
  <si>
    <t>Felhalmozási költségvetési kiadások összesen</t>
  </si>
  <si>
    <t>Finanszírozási kiadások összesen</t>
  </si>
  <si>
    <t>ÖSSZES KIADÁS</t>
  </si>
  <si>
    <t>ÖSSZES BEVÉTEL</t>
  </si>
  <si>
    <t>Működési költségvetési kiadások összesen</t>
  </si>
  <si>
    <t>-Egyéb működési célú támogatás helyi önkormányzatoktól</t>
  </si>
  <si>
    <t>Működési célú tartalék</t>
  </si>
  <si>
    <t>Egyéb működési célú kiadások</t>
  </si>
  <si>
    <t>9.</t>
  </si>
  <si>
    <t>Felhalmozási célú tartalék</t>
  </si>
  <si>
    <t>10.</t>
  </si>
  <si>
    <t>11.</t>
  </si>
  <si>
    <t>12.</t>
  </si>
  <si>
    <t>13.</t>
  </si>
  <si>
    <t>14.</t>
  </si>
  <si>
    <t>adatok eFt-ban</t>
  </si>
  <si>
    <t>D</t>
  </si>
  <si>
    <t>E</t>
  </si>
  <si>
    <t>G</t>
  </si>
  <si>
    <t>-Egyéb működési célú támogatás központi kezelésű előir.-okból</t>
  </si>
  <si>
    <t>-Egyéb működési célú támogatás egyéb fejezeti kezelésű előir.-okból</t>
  </si>
  <si>
    <t>Költségvetési maradvány</t>
  </si>
  <si>
    <t>tájékoztató jelleggel az Áht. 24. § (4) bekezdés a) pontja alapján</t>
  </si>
  <si>
    <t>Sor-szám</t>
  </si>
  <si>
    <t>I. negyedév</t>
  </si>
  <si>
    <t>II. negyedév</t>
  </si>
  <si>
    <t>III. negyedév</t>
  </si>
  <si>
    <t>IV. negyedév</t>
  </si>
  <si>
    <t>Összesen:</t>
  </si>
  <si>
    <t>Bevételek</t>
  </si>
  <si>
    <t>Nyitó pénzkészlet</t>
  </si>
  <si>
    <t>-----</t>
  </si>
  <si>
    <t>Bevételek összesen:</t>
  </si>
  <si>
    <t>Kiadások</t>
  </si>
  <si>
    <t>Ellátottak pénzbeli juttatása</t>
  </si>
  <si>
    <t>Egyéb működési célú kiadások (tartalékok nélkül)</t>
  </si>
  <si>
    <t>Tartalék</t>
  </si>
  <si>
    <t>15.</t>
  </si>
  <si>
    <t>16.</t>
  </si>
  <si>
    <t>17.</t>
  </si>
  <si>
    <t>Kiadások összesen:</t>
  </si>
  <si>
    <t>18.</t>
  </si>
  <si>
    <t>Munkaadókat terh. jár. és szoc. hj. adó</t>
  </si>
  <si>
    <t>Hiány finanszírozása belső finanszírozásra szolgáló költségvetési bevétel összegével</t>
  </si>
  <si>
    <t>19.</t>
  </si>
  <si>
    <t>C</t>
  </si>
  <si>
    <t>H</t>
  </si>
  <si>
    <t>Cím</t>
  </si>
  <si>
    <t>Alcím</t>
  </si>
  <si>
    <t>Teljes költség</t>
  </si>
  <si>
    <t>BERUHÁZÁSI KIADÁSOK ÖSSZESEN:</t>
  </si>
  <si>
    <t>2020. évi eredeti előirányzat</t>
  </si>
  <si>
    <t>Munk.a. terh. jár. és szoc.hj.adó</t>
  </si>
  <si>
    <t>Ellátottak pénzbeli. juttatásai</t>
  </si>
  <si>
    <t>Egyéb működési kiadások</t>
  </si>
  <si>
    <t>MINDÖSSZESEN:</t>
  </si>
  <si>
    <t>2021. évi költségvetési bevételei</t>
  </si>
  <si>
    <t>2019. évi                          tény</t>
  </si>
  <si>
    <t>2021. évi előirányzat</t>
  </si>
  <si>
    <t>2020. évi     tény</t>
  </si>
  <si>
    <t xml:space="preserve">2021. évi költségvetési kiadásai </t>
  </si>
  <si>
    <t>2019. évi                         tény</t>
  </si>
  <si>
    <t>2021. évi beruházási kiadásai</t>
  </si>
  <si>
    <t>Teljesítés 2019.               12.31-ig</t>
  </si>
  <si>
    <t>2020. évi      tény</t>
  </si>
  <si>
    <t>2021. utáni javaslat</t>
  </si>
  <si>
    <t>2021. évi működési költségvetési kiadásai</t>
  </si>
  <si>
    <t>Általános működési kiadások</t>
  </si>
  <si>
    <t>Programok, rendezvények megvalósításához kapcsolódó kiadások</t>
  </si>
  <si>
    <t>Nemzetiségi kapcsolattartás</t>
  </si>
  <si>
    <t>Költségvetési bevételei és kiadásai 2021. évben</t>
  </si>
  <si>
    <t>ebből: működési</t>
  </si>
  <si>
    <t>ebből: felhalmozási</t>
  </si>
  <si>
    <t>2021. évi előirányzat felhasználási terv</t>
  </si>
  <si>
    <t>I</t>
  </si>
  <si>
    <t>Egyenleg (7-18)</t>
  </si>
  <si>
    <t>-Egyéb működési célú támogatás nemzetiségi önkormányzattól</t>
  </si>
  <si>
    <t>Veszprémi Ukrán Nemzetiségi Önkormányzat</t>
  </si>
  <si>
    <t>Veszprémi Ukrán Nemzetiségi Önkormányzatának működési és felhalmozási</t>
  </si>
  <si>
    <t>Veszprémi Ukrána Nemzetiségi Önkormányzat</t>
  </si>
  <si>
    <t>Ukrán Nemzetiségi nap</t>
  </si>
  <si>
    <t>Sevcsenko emlékrendezvény</t>
  </si>
  <si>
    <t>Ukrajna függetlenség napja</t>
  </si>
  <si>
    <t>Nemzetiségi karácsony</t>
  </si>
  <si>
    <t>Anyaország látogatása</t>
  </si>
  <si>
    <t>Önkormányzati weboldal létrehozása</t>
  </si>
  <si>
    <t>Előterjesztés 1. melléklete</t>
  </si>
  <si>
    <t>ÖSSZEFOGLALÓ TÁBLA</t>
  </si>
  <si>
    <t>bevételi és kiadási előirányzatainak módosításáról</t>
  </si>
  <si>
    <t xml:space="preserve">                </t>
  </si>
  <si>
    <t>Összesen</t>
  </si>
  <si>
    <t>I.</t>
  </si>
  <si>
    <t>BEVÉTELEK</t>
  </si>
  <si>
    <t>BEVÉTELEK ÖSSZESEN:</t>
  </si>
  <si>
    <t>II.</t>
  </si>
  <si>
    <t>KIADÁSOK</t>
  </si>
  <si>
    <t xml:space="preserve">Felhalmozási költségvetési kiadások </t>
  </si>
  <si>
    <t>KIADÁSOK ÖSSZESEN:</t>
  </si>
  <si>
    <t>1. melléklet a Veszprémi Ukrán Nemzetiségi Önkormányzat 2021. évi költségvetésről szóló 7/2021. (II. 19.) határozatának módosításáról szóló .../2021. (…) határozathoz</t>
  </si>
  <si>
    <t>"1. melléklet Veszprémi Ukrán Nemzetiségi Önkormányzat Képviselő-testületének 7/2021. (II. 19.) határozatához"</t>
  </si>
  <si>
    <t>2021. évi eredeti előirányzat</t>
  </si>
  <si>
    <t>módosítás</t>
  </si>
  <si>
    <t>2. melléklet a Veszprémi Ukrán Nemzetiségi Önkormányzat 2021. évi költségvetésről szóló 7/2021. (II. 19.) határozatának módosításáról szóló .../2021. (…) határozathoz</t>
  </si>
  <si>
    <t>"2. melléklet Veszprémi Ukrán Nemzetiségi Önkormányzat Képviselő-testületének 7/2021. (II. 19.) határozatához"</t>
  </si>
  <si>
    <t>3. melléklet a Veszprémi Ukrán Nemzetiségi Önkormányzat 2021. évi költségvetésről szóló 7/2021. (II. 19.) határozatának módosításáról szóló .../2021. (…) határozathoz</t>
  </si>
  <si>
    <t>"3. melléklet Veszprémi Ukrán Nemzetiségi Önkormányzat Képviselő-testületének 7/2021. (II. 19.) határozatához"</t>
  </si>
  <si>
    <t>eredeti előirányzat</t>
  </si>
  <si>
    <t xml:space="preserve">módosítás - </t>
  </si>
  <si>
    <t>Ukrán nyelvtanulási foglalkozás</t>
  </si>
  <si>
    <t>6. melléklet Veszprémi Ukrán Nemzetiségi Önkormányzat Képviselő-testületének 7/2021. (II. 19.) határozatához</t>
  </si>
  <si>
    <t>4. melléklet a Veszprémi Ukrán Nemzetiségi Önkormányzat 2021. évi költségvetésről szóló 7/2021. (II. 19.) határozatának módosításáról szóló .../2021. (…) határozathoz</t>
  </si>
  <si>
    <t>"5. melléklet Veszprémi Ukrán Nemzetiségi Önkormányzat Képviselő-testületének 7/2021. (II. 19.) határozatához"</t>
  </si>
  <si>
    <t xml:space="preserve">Ukrán Kultúra Napja - online kiállítás és koncert </t>
  </si>
  <si>
    <t>"4. melléklet Veszprémi Ukrán Nemzetiségi Önkormányzat Képviselő-testületének 7/2021. (II. 19.) határozatához"</t>
  </si>
  <si>
    <t>Ukrán ifjúsági találkozó</t>
  </si>
  <si>
    <t>Külhoni Ukránok találkozója</t>
  </si>
  <si>
    <t>J</t>
  </si>
  <si>
    <t>Gizella Nap - Hagyományőrző családi nap</t>
  </si>
  <si>
    <t>Működési célú támogatása Áht.-on belülről</t>
  </si>
  <si>
    <t>Ismerd meg új hazádat</t>
  </si>
  <si>
    <t>módosítás - átcsoportosítás</t>
  </si>
  <si>
    <t>módosított előirányzat (5)</t>
  </si>
  <si>
    <t>- Általános működési kiadások</t>
  </si>
  <si>
    <t>- Programok, rendezvények megvalósításához kapcsolódó kiadások</t>
  </si>
  <si>
    <t>2021. évi módosított előirányzat (5)</t>
  </si>
  <si>
    <t>módosított előirányzat (6)</t>
  </si>
  <si>
    <t>2021. évi eredeti  előirányzat</t>
  </si>
  <si>
    <t>K</t>
  </si>
  <si>
    <t>Kisértékű tárgyi eszközök beszerzése (mobiltelefon, tablet)</t>
  </si>
  <si>
    <t>Kisértékű tárgyi eszközök beszerzése (laptop, monitor, monitort tartó kar)</t>
  </si>
  <si>
    <t>5. melléklet a Veszprémi Ukrán Nemzetiségi Önkormányzat 2021. évi költségvetésről szóló 7/2021. (II. 19.) határozatának módosításáról szóló .../2021. (…) határozathoz</t>
  </si>
  <si>
    <t>2021. évi módosított előirányzat (6)</t>
  </si>
  <si>
    <t>2021. december hó</t>
  </si>
  <si>
    <t>- Nemzetiségi kapcsolattartás</t>
  </si>
  <si>
    <t>- Ukrán Nemzetiségi nap</t>
  </si>
  <si>
    <t>- Kisértékű tárgyi eszközök beszerzése (laptop, monitor, monitort tartó kar)</t>
  </si>
  <si>
    <t>- Kisértékű tárgyi eszközök beszerzése (mobiltelefon, tablet)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</si>
</sst>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t_-;\-* #,##0.00\ _F_t_-;_-* &quot;-&quot;??\ _F_t_-;_-@_-"/>
    <numFmt numFmtId="165" formatCode="0.0%"/>
    <numFmt numFmtId="166" formatCode="0.0"/>
    <numFmt numFmtId="167" formatCode="#,###"/>
  </numFmts>
  <fonts count="4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2"/>
      <name val="Times New Roman"/>
      <family val="1"/>
      <charset val="238"/>
    </font>
    <font>
      <sz val="11"/>
      <name val="Palatino Linotype"/>
      <family val="1"/>
      <charset val="238"/>
    </font>
    <font>
      <b/>
      <sz val="11"/>
      <name val="Palatino Linotype"/>
      <family val="1"/>
      <charset val="238"/>
    </font>
    <font>
      <sz val="10"/>
      <name val="Arial"/>
      <family val="2"/>
      <charset val="238"/>
    </font>
    <font>
      <i/>
      <sz val="11"/>
      <name val="Palatino Linotype"/>
      <family val="1"/>
      <charset val="238"/>
    </font>
    <font>
      <sz val="12"/>
      <name val="Times New Roman CE"/>
      <charset val="238"/>
    </font>
    <font>
      <b/>
      <i/>
      <sz val="10"/>
      <name val="Palatino Linotype"/>
      <family val="1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2"/>
      <name val="Palatino Linotype"/>
      <family val="1"/>
      <charset val="238"/>
    </font>
    <font>
      <i/>
      <sz val="10"/>
      <name val="Palatino Linotype"/>
      <family val="1"/>
      <charset val="238"/>
    </font>
    <font>
      <sz val="8"/>
      <name val="Palatino Linotype"/>
      <family val="1"/>
      <charset val="238"/>
    </font>
    <font>
      <i/>
      <u/>
      <sz val="11"/>
      <name val="Palatino Linotype"/>
      <family val="1"/>
      <charset val="238"/>
    </font>
    <font>
      <u/>
      <sz val="11"/>
      <name val="Palatino Linotype"/>
      <family val="1"/>
      <charset val="238"/>
    </font>
    <font>
      <b/>
      <sz val="10"/>
      <color theme="5" tint="-0.499984740745262"/>
      <name val="Palatino Linotype"/>
      <family val="1"/>
      <charset val="238"/>
    </font>
    <font>
      <sz val="10"/>
      <color rgb="FFFF0000"/>
      <name val="Palatino Linotype"/>
      <family val="1"/>
      <charset val="238"/>
    </font>
    <font>
      <b/>
      <sz val="10"/>
      <color rgb="FFFF0000"/>
      <name val="Palatino Linotype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9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9" fillId="3" borderId="0" applyNumberFormat="0" applyBorder="0" applyAlignment="0" applyProtection="0"/>
    <xf numFmtId="0" fontId="7" fillId="7" borderId="1" applyNumberFormat="0" applyAlignment="0" applyProtection="0"/>
    <xf numFmtId="0" fontId="21" fillId="20" borderId="1" applyNumberFormat="0" applyAlignment="0" applyProtection="0"/>
    <xf numFmtId="0" fontId="12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1" borderId="2" applyNumberFormat="0" applyAlignment="0" applyProtection="0"/>
    <xf numFmtId="0" fontId="1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7" fillId="7" borderId="1" applyNumberFormat="0" applyAlignment="0" applyProtection="0"/>
    <xf numFmtId="0" fontId="2" fillId="22" borderId="7" applyNumberFormat="0" applyFon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8" applyNumberFormat="0" applyAlignment="0" applyProtection="0"/>
    <xf numFmtId="0" fontId="14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2" fillId="0" borderId="0"/>
    <xf numFmtId="0" fontId="22" fillId="0" borderId="0"/>
    <xf numFmtId="0" fontId="25" fillId="0" borderId="0"/>
    <xf numFmtId="0" fontId="1" fillId="0" borderId="0"/>
    <xf numFmtId="0" fontId="27" fillId="0" borderId="0"/>
    <xf numFmtId="0" fontId="25" fillId="0" borderId="0"/>
    <xf numFmtId="0" fontId="31" fillId="22" borderId="7" applyNumberFormat="0" applyFont="0" applyAlignment="0" applyProtection="0"/>
    <xf numFmtId="0" fontId="16" fillId="20" borderId="8" applyNumberFormat="0" applyAlignment="0" applyProtection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0" fillId="23" borderId="0" applyNumberFormat="0" applyBorder="0" applyAlignment="0" applyProtection="0"/>
    <xf numFmtId="0" fontId="21" fillId="20" borderId="1" applyNumberFormat="0" applyAlignment="0" applyProtection="0"/>
    <xf numFmtId="9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5" fillId="0" borderId="0"/>
    <xf numFmtId="0" fontId="1" fillId="0" borderId="0"/>
    <xf numFmtId="0" fontId="25" fillId="0" borderId="0"/>
    <xf numFmtId="0" fontId="25" fillId="0" borderId="0"/>
  </cellStyleXfs>
  <cellXfs count="433">
    <xf numFmtId="0" fontId="0" fillId="0" borderId="0" xfId="0"/>
    <xf numFmtId="3" fontId="3" fillId="0" borderId="0" xfId="81" applyNumberFormat="1" applyFont="1"/>
    <xf numFmtId="3" fontId="3" fillId="0" borderId="0" xfId="81" applyNumberFormat="1" applyFont="1" applyBorder="1"/>
    <xf numFmtId="3" fontId="3" fillId="0" borderId="0" xfId="81" applyNumberFormat="1" applyFont="1" applyBorder="1" applyAlignment="1">
      <alignment horizontal="center"/>
    </xf>
    <xf numFmtId="3" fontId="3" fillId="0" borderId="10" xfId="81" applyNumberFormat="1" applyFont="1" applyBorder="1" applyAlignment="1">
      <alignment horizontal="center" vertical="center" wrapText="1"/>
    </xf>
    <xf numFmtId="3" fontId="3" fillId="0" borderId="0" xfId="81" applyNumberFormat="1" applyFont="1" applyAlignment="1">
      <alignment horizontal="center"/>
    </xf>
    <xf numFmtId="3" fontId="3" fillId="0" borderId="10" xfId="81" applyNumberFormat="1" applyFont="1" applyBorder="1" applyAlignment="1">
      <alignment horizontal="center" vertical="center"/>
    </xf>
    <xf numFmtId="3" fontId="3" fillId="0" borderId="0" xfId="81" applyNumberFormat="1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3" fontId="3" fillId="0" borderId="0" xfId="81" applyNumberFormat="1" applyFont="1" applyFill="1" applyAlignment="1">
      <alignment horizontal="center"/>
    </xf>
    <xf numFmtId="3" fontId="3" fillId="0" borderId="0" xfId="81" applyNumberFormat="1" applyFont="1" applyAlignment="1"/>
    <xf numFmtId="3" fontId="4" fillId="0" borderId="0" xfId="81" applyNumberFormat="1" applyFont="1" applyAlignment="1">
      <alignment horizontal="center"/>
    </xf>
    <xf numFmtId="3" fontId="3" fillId="0" borderId="0" xfId="81" applyNumberFormat="1" applyFont="1" applyFill="1" applyAlignment="1">
      <alignment horizontal="center" vertical="center"/>
    </xf>
    <xf numFmtId="3" fontId="4" fillId="0" borderId="0" xfId="81" applyNumberFormat="1" applyFont="1" applyBorder="1"/>
    <xf numFmtId="3" fontId="4" fillId="0" borderId="0" xfId="81" applyNumberFormat="1" applyFont="1"/>
    <xf numFmtId="3" fontId="3" fillId="0" borderId="12" xfId="81" applyNumberFormat="1" applyFont="1" applyBorder="1"/>
    <xf numFmtId="3" fontId="4" fillId="0" borderId="0" xfId="81" applyNumberFormat="1" applyFont="1" applyBorder="1" applyAlignment="1">
      <alignment horizontal="center"/>
    </xf>
    <xf numFmtId="3" fontId="4" fillId="0" borderId="13" xfId="81" applyNumberFormat="1" applyFont="1" applyBorder="1" applyAlignment="1">
      <alignment horizontal="center" vertical="center"/>
    </xf>
    <xf numFmtId="3" fontId="4" fillId="0" borderId="13" xfId="81" applyNumberFormat="1" applyFont="1" applyBorder="1" applyAlignment="1">
      <alignment vertical="center"/>
    </xf>
    <xf numFmtId="3" fontId="4" fillId="0" borderId="14" xfId="81" applyNumberFormat="1" applyFont="1" applyBorder="1" applyAlignment="1">
      <alignment vertical="center"/>
    </xf>
    <xf numFmtId="3" fontId="4" fillId="0" borderId="0" xfId="81" applyNumberFormat="1" applyFont="1" applyBorder="1" applyAlignment="1">
      <alignment vertical="center"/>
    </xf>
    <xf numFmtId="3" fontId="3" fillId="0" borderId="0" xfId="81" applyNumberFormat="1" applyFont="1" applyBorder="1" applyAlignment="1"/>
    <xf numFmtId="3" fontId="3" fillId="0" borderId="12" xfId="81" applyNumberFormat="1" applyFont="1" applyBorder="1" applyAlignment="1"/>
    <xf numFmtId="3" fontId="4" fillId="0" borderId="15" xfId="81" applyNumberFormat="1" applyFont="1" applyBorder="1" applyAlignment="1">
      <alignment horizontal="center"/>
    </xf>
    <xf numFmtId="3" fontId="4" fillId="0" borderId="15" xfId="81" applyNumberFormat="1" applyFont="1" applyBorder="1"/>
    <xf numFmtId="3" fontId="4" fillId="0" borderId="16" xfId="81" applyNumberFormat="1" applyFont="1" applyBorder="1" applyAlignment="1">
      <alignment horizontal="center"/>
    </xf>
    <xf numFmtId="3" fontId="4" fillId="0" borderId="16" xfId="81" applyNumberFormat="1" applyFont="1" applyBorder="1"/>
    <xf numFmtId="3" fontId="4" fillId="0" borderId="0" xfId="81" applyNumberFormat="1" applyFont="1" applyAlignment="1"/>
    <xf numFmtId="3" fontId="4" fillId="0" borderId="16" xfId="81" applyNumberFormat="1" applyFont="1" applyBorder="1" applyAlignment="1"/>
    <xf numFmtId="3" fontId="4" fillId="0" borderId="17" xfId="81" applyNumberFormat="1" applyFont="1" applyBorder="1" applyAlignment="1"/>
    <xf numFmtId="3" fontId="4" fillId="0" borderId="18" xfId="81" applyNumberFormat="1" applyFont="1" applyBorder="1" applyAlignment="1">
      <alignment horizontal="center" vertical="center"/>
    </xf>
    <xf numFmtId="3" fontId="4" fillId="0" borderId="18" xfId="81" applyNumberFormat="1" applyFont="1" applyBorder="1" applyAlignment="1">
      <alignment vertical="center"/>
    </xf>
    <xf numFmtId="3" fontId="4" fillId="0" borderId="19" xfId="81" applyNumberFormat="1" applyFont="1" applyBorder="1" applyAlignment="1">
      <alignment vertical="center"/>
    </xf>
    <xf numFmtId="3" fontId="3" fillId="0" borderId="20" xfId="81" applyNumberFormat="1" applyFont="1" applyBorder="1" applyAlignment="1">
      <alignment horizontal="center" vertical="center" wrapText="1"/>
    </xf>
    <xf numFmtId="3" fontId="4" fillId="0" borderId="21" xfId="81" applyNumberFormat="1" applyFont="1" applyBorder="1" applyAlignment="1">
      <alignment horizontal="center"/>
    </xf>
    <xf numFmtId="3" fontId="3" fillId="0" borderId="22" xfId="81" applyNumberFormat="1" applyFont="1" applyBorder="1" applyAlignment="1">
      <alignment horizontal="center"/>
    </xf>
    <xf numFmtId="3" fontId="4" fillId="0" borderId="23" xfId="81" applyNumberFormat="1" applyFont="1" applyBorder="1" applyAlignment="1">
      <alignment horizontal="center"/>
    </xf>
    <xf numFmtId="3" fontId="3" fillId="0" borderId="24" xfId="81" applyNumberFormat="1" applyFont="1" applyBorder="1" applyAlignment="1">
      <alignment horizontal="center" vertical="center"/>
    </xf>
    <xf numFmtId="3" fontId="3" fillId="0" borderId="25" xfId="81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top"/>
    </xf>
    <xf numFmtId="3" fontId="3" fillId="0" borderId="27" xfId="0" applyNumberFormat="1" applyFont="1" applyBorder="1"/>
    <xf numFmtId="0" fontId="3" fillId="0" borderId="28" xfId="0" applyFont="1" applyBorder="1" applyAlignment="1">
      <alignment horizontal="center"/>
    </xf>
    <xf numFmtId="3" fontId="3" fillId="0" borderId="29" xfId="0" applyNumberFormat="1" applyFont="1" applyBorder="1"/>
    <xf numFmtId="0" fontId="3" fillId="0" borderId="28" xfId="0" applyFont="1" applyBorder="1" applyAlignment="1">
      <alignment horizontal="center" vertical="top"/>
    </xf>
    <xf numFmtId="0" fontId="4" fillId="0" borderId="30" xfId="0" applyFont="1" applyBorder="1" applyAlignment="1">
      <alignment horizontal="right" vertical="center"/>
    </xf>
    <xf numFmtId="3" fontId="4" fillId="0" borderId="30" xfId="0" applyNumberFormat="1" applyFont="1" applyBorder="1" applyAlignment="1">
      <alignment vertical="center"/>
    </xf>
    <xf numFmtId="3" fontId="4" fillId="0" borderId="31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right" vertical="center"/>
    </xf>
    <xf numFmtId="0" fontId="4" fillId="0" borderId="26" xfId="0" applyFont="1" applyBorder="1" applyAlignment="1">
      <alignment horizontal="left"/>
    </xf>
    <xf numFmtId="3" fontId="4" fillId="0" borderId="27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3" fontId="3" fillId="0" borderId="29" xfId="0" applyNumberFormat="1" applyFont="1" applyBorder="1" applyAlignment="1">
      <alignment horizontal="right"/>
    </xf>
    <xf numFmtId="0" fontId="3" fillId="0" borderId="26" xfId="0" applyFont="1" applyBorder="1" applyAlignment="1">
      <alignment horizontal="center"/>
    </xf>
    <xf numFmtId="3" fontId="3" fillId="0" borderId="27" xfId="0" applyNumberFormat="1" applyFont="1" applyBorder="1" applyAlignment="1">
      <alignment horizontal="right"/>
    </xf>
    <xf numFmtId="1" fontId="3" fillId="0" borderId="28" xfId="0" applyNumberFormat="1" applyFont="1" applyBorder="1" applyAlignment="1">
      <alignment horizontal="center"/>
    </xf>
    <xf numFmtId="0" fontId="4" fillId="0" borderId="33" xfId="0" applyFont="1" applyBorder="1" applyAlignment="1">
      <alignment horizontal="right" vertical="center"/>
    </xf>
    <xf numFmtId="3" fontId="4" fillId="0" borderId="34" xfId="0" applyNumberFormat="1" applyFont="1" applyBorder="1" applyAlignment="1">
      <alignment vertical="center"/>
    </xf>
    <xf numFmtId="3" fontId="4" fillId="0" borderId="35" xfId="0" applyNumberFormat="1" applyFont="1" applyBorder="1" applyAlignment="1">
      <alignment horizontal="center" vertical="center"/>
    </xf>
    <xf numFmtId="3" fontId="4" fillId="0" borderId="36" xfId="0" applyNumberFormat="1" applyFont="1" applyBorder="1" applyAlignment="1">
      <alignment horizontal="right" vertical="center"/>
    </xf>
    <xf numFmtId="0" fontId="4" fillId="0" borderId="37" xfId="0" applyFont="1" applyBorder="1" applyAlignment="1">
      <alignment vertical="center"/>
    </xf>
    <xf numFmtId="0" fontId="4" fillId="0" borderId="38" xfId="0" applyFont="1" applyBorder="1" applyAlignment="1">
      <alignment horizontal="center" vertical="center"/>
    </xf>
    <xf numFmtId="3" fontId="4" fillId="0" borderId="39" xfId="0" applyNumberFormat="1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3" fontId="4" fillId="0" borderId="41" xfId="0" applyNumberFormat="1" applyFont="1" applyBorder="1" applyAlignment="1">
      <alignment vertical="center"/>
    </xf>
    <xf numFmtId="0" fontId="3" fillId="0" borderId="26" xfId="0" applyFont="1" applyBorder="1" applyAlignment="1">
      <alignment horizontal="right" vertical="center"/>
    </xf>
    <xf numFmtId="3" fontId="3" fillId="0" borderId="27" xfId="0" applyNumberFormat="1" applyFont="1" applyBorder="1" applyAlignment="1">
      <alignment vertical="center"/>
    </xf>
    <xf numFmtId="3" fontId="3" fillId="0" borderId="29" xfId="0" applyNumberFormat="1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3" fontId="3" fillId="0" borderId="34" xfId="0" applyNumberFormat="1" applyFont="1" applyBorder="1" applyAlignment="1">
      <alignment vertical="center"/>
    </xf>
    <xf numFmtId="3" fontId="3" fillId="0" borderId="36" xfId="0" applyNumberFormat="1" applyFont="1" applyBorder="1" applyAlignment="1">
      <alignment vertical="center"/>
    </xf>
    <xf numFmtId="0" fontId="4" fillId="0" borderId="42" xfId="0" applyFont="1" applyBorder="1" applyAlignment="1">
      <alignment horizontal="right" vertical="center"/>
    </xf>
    <xf numFmtId="3" fontId="4" fillId="0" borderId="44" xfId="0" applyNumberFormat="1" applyFont="1" applyBorder="1" applyAlignment="1">
      <alignment vertical="center"/>
    </xf>
    <xf numFmtId="3" fontId="4" fillId="0" borderId="28" xfId="0" applyNumberFormat="1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right" vertical="center"/>
    </xf>
    <xf numFmtId="0" fontId="4" fillId="0" borderId="45" xfId="0" applyFont="1" applyBorder="1" applyAlignment="1">
      <alignment horizontal="right" vertical="center"/>
    </xf>
    <xf numFmtId="3" fontId="4" fillId="0" borderId="46" xfId="0" applyNumberFormat="1" applyFont="1" applyBorder="1" applyAlignment="1">
      <alignment vertical="center"/>
    </xf>
    <xf numFmtId="3" fontId="4" fillId="0" borderId="47" xfId="0" applyNumberFormat="1" applyFont="1" applyBorder="1" applyAlignment="1">
      <alignment horizontal="center" vertical="center"/>
    </xf>
    <xf numFmtId="3" fontId="4" fillId="0" borderId="48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horizontal="right"/>
    </xf>
    <xf numFmtId="165" fontId="3" fillId="0" borderId="29" xfId="90" applyNumberFormat="1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45" xfId="0" applyFont="1" applyBorder="1" applyAlignment="1">
      <alignment horizontal="right"/>
    </xf>
    <xf numFmtId="0" fontId="3" fillId="0" borderId="16" xfId="0" applyFont="1" applyBorder="1"/>
    <xf numFmtId="165" fontId="3" fillId="0" borderId="48" xfId="90" applyNumberFormat="1" applyFont="1" applyBorder="1" applyAlignment="1">
      <alignment horizontal="center"/>
    </xf>
    <xf numFmtId="0" fontId="3" fillId="0" borderId="47" xfId="0" applyFont="1" applyBorder="1" applyAlignment="1">
      <alignment horizontal="right"/>
    </xf>
    <xf numFmtId="3" fontId="3" fillId="0" borderId="0" xfId="81" applyNumberFormat="1" applyFont="1" applyBorder="1" applyAlignment="1">
      <alignment horizontal="left" indent="1"/>
    </xf>
    <xf numFmtId="0" fontId="3" fillId="0" borderId="0" xfId="0" applyFont="1" applyAlignment="1">
      <alignment horizontal="left"/>
    </xf>
    <xf numFmtId="3" fontId="3" fillId="0" borderId="21" xfId="81" applyNumberFormat="1" applyFont="1" applyBorder="1" applyAlignment="1">
      <alignment horizontal="center"/>
    </xf>
    <xf numFmtId="3" fontId="3" fillId="0" borderId="23" xfId="81" applyNumberFormat="1" applyFont="1" applyBorder="1" applyAlignment="1">
      <alignment horizontal="center"/>
    </xf>
    <xf numFmtId="49" fontId="3" fillId="0" borderId="0" xfId="81" applyNumberFormat="1" applyFont="1" applyBorder="1" applyAlignment="1">
      <alignment horizontal="left" indent="2"/>
    </xf>
    <xf numFmtId="0" fontId="4" fillId="0" borderId="30" xfId="0" applyFont="1" applyBorder="1" applyAlignment="1">
      <alignment horizontal="left"/>
    </xf>
    <xf numFmtId="0" fontId="4" fillId="0" borderId="49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3" fontId="4" fillId="0" borderId="30" xfId="0" applyNumberFormat="1" applyFont="1" applyBorder="1" applyAlignment="1">
      <alignment horizontal="center" wrapText="1"/>
    </xf>
    <xf numFmtId="3" fontId="4" fillId="0" borderId="32" xfId="0" applyNumberFormat="1" applyFont="1" applyBorder="1" applyAlignment="1">
      <alignment horizontal="center" wrapText="1"/>
    </xf>
    <xf numFmtId="3" fontId="3" fillId="0" borderId="26" xfId="0" applyNumberFormat="1" applyFont="1" applyBorder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3" fontId="3" fillId="0" borderId="0" xfId="81" applyNumberFormat="1" applyFont="1" applyAlignment="1">
      <alignment horizontal="center" wrapText="1"/>
    </xf>
    <xf numFmtId="3" fontId="4" fillId="0" borderId="15" xfId="81" applyNumberFormat="1" applyFont="1" applyBorder="1" applyAlignment="1">
      <alignment horizontal="right"/>
    </xf>
    <xf numFmtId="3" fontId="4" fillId="0" borderId="50" xfId="81" applyNumberFormat="1" applyFont="1" applyBorder="1" applyAlignment="1">
      <alignment horizontal="right"/>
    </xf>
    <xf numFmtId="3" fontId="3" fillId="0" borderId="0" xfId="81" applyNumberFormat="1" applyFont="1" applyBorder="1" applyAlignment="1">
      <alignment horizontal="right" wrapText="1"/>
    </xf>
    <xf numFmtId="3" fontId="4" fillId="0" borderId="12" xfId="81" applyNumberFormat="1" applyFont="1" applyBorder="1" applyAlignment="1">
      <alignment horizontal="right" wrapText="1"/>
    </xf>
    <xf numFmtId="3" fontId="4" fillId="0" borderId="16" xfId="81" applyNumberFormat="1" applyFont="1" applyBorder="1" applyAlignment="1">
      <alignment horizontal="right"/>
    </xf>
    <xf numFmtId="3" fontId="4" fillId="0" borderId="17" xfId="81" applyNumberFormat="1" applyFont="1" applyBorder="1" applyAlignment="1">
      <alignment horizontal="right"/>
    </xf>
    <xf numFmtId="3" fontId="4" fillId="0" borderId="18" xfId="81" applyNumberFormat="1" applyFont="1" applyBorder="1" applyAlignment="1">
      <alignment horizontal="right" vertical="center"/>
    </xf>
    <xf numFmtId="3" fontId="4" fillId="0" borderId="19" xfId="81" applyNumberFormat="1" applyFont="1" applyBorder="1" applyAlignment="1">
      <alignment horizontal="right" vertical="center"/>
    </xf>
    <xf numFmtId="3" fontId="4" fillId="0" borderId="13" xfId="81" applyNumberFormat="1" applyFont="1" applyBorder="1" applyAlignment="1">
      <alignment horizontal="right" vertical="center"/>
    </xf>
    <xf numFmtId="3" fontId="4" fillId="0" borderId="14" xfId="81" applyNumberFormat="1" applyFont="1" applyBorder="1" applyAlignment="1">
      <alignment horizontal="right" vertical="center"/>
    </xf>
    <xf numFmtId="3" fontId="3" fillId="0" borderId="0" xfId="81" applyNumberFormat="1" applyFont="1" applyBorder="1" applyAlignment="1">
      <alignment wrapText="1"/>
    </xf>
    <xf numFmtId="3" fontId="4" fillId="0" borderId="0" xfId="81" applyNumberFormat="1" applyFont="1" applyBorder="1" applyAlignment="1">
      <alignment wrapText="1"/>
    </xf>
    <xf numFmtId="3" fontId="3" fillId="0" borderId="0" xfId="81" applyNumberFormat="1" applyFont="1" applyAlignment="1">
      <alignment wrapText="1"/>
    </xf>
    <xf numFmtId="3" fontId="4" fillId="0" borderId="0" xfId="81" applyNumberFormat="1" applyFont="1" applyAlignment="1">
      <alignment wrapText="1"/>
    </xf>
    <xf numFmtId="3" fontId="4" fillId="0" borderId="50" xfId="81" applyNumberFormat="1" applyFont="1" applyBorder="1"/>
    <xf numFmtId="3" fontId="4" fillId="0" borderId="17" xfId="81" applyNumberFormat="1" applyFont="1" applyBorder="1"/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vertical="center"/>
    </xf>
    <xf numFmtId="0" fontId="26" fillId="0" borderId="0" xfId="83" applyFont="1" applyFill="1" applyBorder="1" applyAlignment="1">
      <alignment horizontal="center" vertical="center"/>
    </xf>
    <xf numFmtId="0" fontId="23" fillId="0" borderId="0" xfId="83" applyFont="1" applyFill="1" applyBorder="1" applyAlignment="1">
      <alignment vertical="center"/>
    </xf>
    <xf numFmtId="0" fontId="23" fillId="0" borderId="0" xfId="83" applyFont="1" applyFill="1" applyBorder="1" applyAlignment="1">
      <alignment horizontal="center" vertical="center"/>
    </xf>
    <xf numFmtId="0" fontId="4" fillId="0" borderId="51" xfId="82" applyFont="1" applyFill="1" applyBorder="1" applyAlignment="1" applyProtection="1">
      <alignment horizontal="center" vertical="center" wrapText="1"/>
    </xf>
    <xf numFmtId="0" fontId="4" fillId="0" borderId="52" xfId="82" applyFont="1" applyFill="1" applyBorder="1" applyAlignment="1" applyProtection="1">
      <alignment horizontal="center" vertical="center"/>
    </xf>
    <xf numFmtId="0" fontId="4" fillId="0" borderId="53" xfId="82" applyFont="1" applyFill="1" applyBorder="1" applyAlignment="1" applyProtection="1">
      <alignment horizontal="center" vertical="center"/>
    </xf>
    <xf numFmtId="0" fontId="3" fillId="0" borderId="0" xfId="0" applyFont="1"/>
    <xf numFmtId="0" fontId="3" fillId="0" borderId="54" xfId="82" applyFont="1" applyFill="1" applyBorder="1" applyAlignment="1" applyProtection="1">
      <alignment horizontal="left" vertical="center" indent="1"/>
    </xf>
    <xf numFmtId="0" fontId="3" fillId="0" borderId="55" xfId="82" applyFont="1" applyFill="1" applyBorder="1" applyAlignment="1" applyProtection="1">
      <alignment horizontal="left" vertical="center" indent="1"/>
    </xf>
    <xf numFmtId="0" fontId="3" fillId="0" borderId="56" xfId="82" applyFont="1" applyFill="1" applyBorder="1" applyAlignment="1" applyProtection="1">
      <alignment horizontal="left" vertical="center" indent="1"/>
    </xf>
    <xf numFmtId="167" fontId="3" fillId="0" borderId="56" xfId="82" applyNumberFormat="1" applyFont="1" applyFill="1" applyBorder="1" applyAlignment="1" applyProtection="1">
      <alignment vertical="center"/>
      <protection locked="0"/>
    </xf>
    <xf numFmtId="167" fontId="3" fillId="0" borderId="56" xfId="82" applyNumberFormat="1" applyFont="1" applyFill="1" applyBorder="1" applyAlignment="1" applyProtection="1">
      <alignment vertical="center"/>
    </xf>
    <xf numFmtId="167" fontId="3" fillId="0" borderId="57" xfId="82" quotePrefix="1" applyNumberFormat="1" applyFont="1" applyFill="1" applyBorder="1" applyAlignment="1" applyProtection="1">
      <alignment horizontal="center" vertical="center"/>
    </xf>
    <xf numFmtId="0" fontId="3" fillId="0" borderId="58" xfId="82" applyFont="1" applyFill="1" applyBorder="1" applyAlignment="1" applyProtection="1">
      <alignment horizontal="left" vertical="center" indent="1"/>
    </xf>
    <xf numFmtId="0" fontId="3" fillId="0" borderId="32" xfId="82" applyFont="1" applyFill="1" applyBorder="1" applyAlignment="1" applyProtection="1">
      <alignment horizontal="left" vertical="center" indent="1"/>
    </xf>
    <xf numFmtId="167" fontId="3" fillId="0" borderId="32" xfId="82" applyNumberFormat="1" applyFont="1" applyFill="1" applyBorder="1" applyAlignment="1" applyProtection="1">
      <alignment vertical="center"/>
    </xf>
    <xf numFmtId="167" fontId="3" fillId="0" borderId="59" xfId="82" applyNumberFormat="1" applyFont="1" applyFill="1" applyBorder="1" applyAlignment="1" applyProtection="1">
      <alignment vertical="center"/>
    </xf>
    <xf numFmtId="0" fontId="3" fillId="0" borderId="60" xfId="82" applyFont="1" applyFill="1" applyBorder="1" applyAlignment="1" applyProtection="1">
      <alignment horizontal="left" vertical="center" indent="1"/>
    </xf>
    <xf numFmtId="0" fontId="3" fillId="0" borderId="32" xfId="82" applyFont="1" applyFill="1" applyBorder="1" applyAlignment="1" applyProtection="1">
      <alignment horizontal="left" vertical="center" wrapText="1" indent="1"/>
    </xf>
    <xf numFmtId="0" fontId="3" fillId="0" borderId="0" xfId="0" applyFont="1" applyFill="1"/>
    <xf numFmtId="0" fontId="4" fillId="0" borderId="61" xfId="82" applyFont="1" applyFill="1" applyBorder="1" applyAlignment="1" applyProtection="1">
      <alignment horizontal="left" vertical="center" indent="1"/>
    </xf>
    <xf numFmtId="167" fontId="4" fillId="0" borderId="61" xfId="82" applyNumberFormat="1" applyFont="1" applyFill="1" applyBorder="1" applyAlignment="1" applyProtection="1">
      <alignment vertical="center"/>
    </xf>
    <xf numFmtId="167" fontId="4" fillId="0" borderId="62" xfId="82" applyNumberFormat="1" applyFont="1" applyFill="1" applyBorder="1" applyAlignment="1" applyProtection="1">
      <alignment vertical="center"/>
    </xf>
    <xf numFmtId="0" fontId="3" fillId="0" borderId="20" xfId="82" applyFont="1" applyFill="1" applyBorder="1" applyAlignment="1" applyProtection="1">
      <alignment horizontal="left" vertical="center" indent="1"/>
    </xf>
    <xf numFmtId="0" fontId="3" fillId="0" borderId="63" xfId="82" applyFont="1" applyFill="1" applyBorder="1" applyAlignment="1" applyProtection="1">
      <alignment horizontal="left" vertical="center" indent="1"/>
    </xf>
    <xf numFmtId="0" fontId="3" fillId="0" borderId="48" xfId="82" applyFont="1" applyFill="1" applyBorder="1" applyAlignment="1" applyProtection="1">
      <alignment horizontal="left" vertical="center" indent="1"/>
    </xf>
    <xf numFmtId="167" fontId="3" fillId="0" borderId="48" xfId="82" applyNumberFormat="1" applyFont="1" applyFill="1" applyBorder="1" applyAlignment="1" applyProtection="1">
      <alignment vertical="center"/>
    </xf>
    <xf numFmtId="167" fontId="3" fillId="0" borderId="64" xfId="82" applyNumberFormat="1" applyFont="1" applyFill="1" applyBorder="1" applyAlignment="1" applyProtection="1">
      <alignment vertical="center"/>
    </xf>
    <xf numFmtId="0" fontId="3" fillId="0" borderId="29" xfId="82" applyFont="1" applyFill="1" applyBorder="1" applyAlignment="1" applyProtection="1">
      <alignment horizontal="left" vertical="center" indent="1"/>
    </xf>
    <xf numFmtId="0" fontId="4" fillId="0" borderId="56" xfId="82" applyFont="1" applyFill="1" applyBorder="1" applyAlignment="1" applyProtection="1">
      <alignment horizontal="left" vertical="center" indent="1"/>
    </xf>
    <xf numFmtId="167" fontId="4" fillId="0" borderId="56" xfId="82" applyNumberFormat="1" applyFont="1" applyFill="1" applyBorder="1" applyAlignment="1" applyProtection="1">
      <alignment vertical="center"/>
    </xf>
    <xf numFmtId="167" fontId="4" fillId="0" borderId="57" xfId="82" applyNumberFormat="1" applyFont="1" applyFill="1" applyBorder="1" applyAlignment="1" applyProtection="1">
      <alignment vertical="center"/>
    </xf>
    <xf numFmtId="0" fontId="3" fillId="0" borderId="65" xfId="82" applyFont="1" applyFill="1" applyBorder="1" applyAlignment="1" applyProtection="1">
      <alignment horizontal="left" vertical="center" indent="1"/>
    </xf>
    <xf numFmtId="0" fontId="4" fillId="0" borderId="66" xfId="82" applyFont="1" applyFill="1" applyBorder="1" applyAlignment="1" applyProtection="1">
      <alignment horizontal="left" indent="1"/>
    </xf>
    <xf numFmtId="167" fontId="4" fillId="0" borderId="66" xfId="82" applyNumberFormat="1" applyFont="1" applyFill="1" applyBorder="1" applyProtection="1"/>
    <xf numFmtId="167" fontId="4" fillId="0" borderId="67" xfId="82" quotePrefix="1" applyNumberFormat="1" applyFont="1" applyFill="1" applyBorder="1" applyAlignment="1" applyProtection="1">
      <alignment horizontal="center"/>
    </xf>
    <xf numFmtId="3" fontId="3" fillId="0" borderId="0" xfId="0" applyNumberFormat="1" applyFont="1"/>
    <xf numFmtId="0" fontId="3" fillId="0" borderId="68" xfId="82" applyFont="1" applyFill="1" applyBorder="1" applyAlignment="1" applyProtection="1">
      <alignment horizontal="left" vertical="center" indent="1"/>
    </xf>
    <xf numFmtId="3" fontId="3" fillId="0" borderId="0" xfId="81" applyNumberFormat="1" applyFont="1" applyFill="1" applyBorder="1"/>
    <xf numFmtId="0" fontId="3" fillId="0" borderId="0" xfId="95" applyFont="1" applyBorder="1" applyAlignment="1">
      <alignment horizontal="center" vertical="center"/>
    </xf>
    <xf numFmtId="3" fontId="3" fillId="0" borderId="0" xfId="0" applyNumberFormat="1" applyFont="1" applyAlignment="1">
      <alignment vertical="top"/>
    </xf>
    <xf numFmtId="3" fontId="3" fillId="0" borderId="0" xfId="95" applyNumberFormat="1" applyFont="1" applyBorder="1"/>
    <xf numFmtId="3" fontId="4" fillId="0" borderId="0" xfId="95" applyNumberFormat="1" applyFont="1" applyBorder="1" applyAlignment="1"/>
    <xf numFmtId="3" fontId="3" fillId="0" borderId="0" xfId="95" applyNumberFormat="1" applyFont="1" applyBorder="1" applyAlignment="1"/>
    <xf numFmtId="0" fontId="3" fillId="0" borderId="0" xfId="95" applyFont="1" applyBorder="1"/>
    <xf numFmtId="0" fontId="3" fillId="0" borderId="0" xfId="95" applyFont="1" applyBorder="1" applyAlignment="1"/>
    <xf numFmtId="0" fontId="4" fillId="0" borderId="0" xfId="95" applyFont="1" applyBorder="1" applyAlignment="1"/>
    <xf numFmtId="0" fontId="3" fillId="0" borderId="0" xfId="95" applyFont="1" applyFill="1" applyBorder="1" applyAlignment="1">
      <alignment horizontal="center" vertical="center"/>
    </xf>
    <xf numFmtId="0" fontId="3" fillId="0" borderId="0" xfId="95" applyFont="1" applyFill="1" applyBorder="1" applyAlignment="1">
      <alignment horizontal="center" vertical="top"/>
    </xf>
    <xf numFmtId="0" fontId="3" fillId="0" borderId="0" xfId="95" applyFont="1" applyBorder="1" applyAlignment="1">
      <alignment wrapText="1"/>
    </xf>
    <xf numFmtId="3" fontId="3" fillId="0" borderId="0" xfId="95" applyNumberFormat="1" applyFont="1" applyBorder="1" applyAlignment="1">
      <alignment horizontal="right"/>
    </xf>
    <xf numFmtId="0" fontId="3" fillId="0" borderId="0" xfId="95" applyFont="1" applyBorder="1" applyAlignment="1">
      <alignment horizontal="center" wrapText="1"/>
    </xf>
    <xf numFmtId="3" fontId="3" fillId="0" borderId="0" xfId="95" applyNumberFormat="1" applyFont="1" applyBorder="1" applyAlignment="1">
      <alignment horizontal="center"/>
    </xf>
    <xf numFmtId="0" fontId="3" fillId="0" borderId="0" xfId="95" applyFont="1" applyBorder="1" applyAlignment="1">
      <alignment horizontal="center"/>
    </xf>
    <xf numFmtId="0" fontId="3" fillId="0" borderId="0" xfId="95" applyFont="1" applyFill="1" applyBorder="1" applyAlignment="1">
      <alignment horizontal="center" vertical="center" wrapText="1"/>
    </xf>
    <xf numFmtId="0" fontId="3" fillId="0" borderId="80" xfId="95" applyFont="1" applyFill="1" applyBorder="1" applyAlignment="1">
      <alignment horizontal="center" wrapText="1"/>
    </xf>
    <xf numFmtId="0" fontId="4" fillId="0" borderId="81" xfId="95" applyFont="1" applyFill="1" applyBorder="1" applyAlignment="1"/>
    <xf numFmtId="3" fontId="3" fillId="0" borderId="81" xfId="96" applyNumberFormat="1" applyFont="1" applyFill="1" applyBorder="1" applyAlignment="1">
      <alignment wrapText="1"/>
    </xf>
    <xf numFmtId="3" fontId="3" fillId="0" borderId="81" xfId="96" applyNumberFormat="1" applyFont="1" applyFill="1" applyBorder="1" applyAlignment="1">
      <alignment horizontal="right" wrapText="1"/>
    </xf>
    <xf numFmtId="3" fontId="3" fillId="0" borderId="81" xfId="97" applyNumberFormat="1" applyFont="1" applyFill="1" applyBorder="1" applyAlignment="1">
      <alignment wrapText="1"/>
    </xf>
    <xf numFmtId="0" fontId="3" fillId="0" borderId="82" xfId="95" applyFont="1" applyFill="1" applyBorder="1" applyAlignment="1">
      <alignment horizontal="center" wrapText="1"/>
    </xf>
    <xf numFmtId="0" fontId="3" fillId="0" borderId="83" xfId="95" applyFont="1" applyFill="1" applyBorder="1" applyAlignment="1">
      <alignment horizontal="center" wrapText="1"/>
    </xf>
    <xf numFmtId="3" fontId="3" fillId="0" borderId="83" xfId="96" applyNumberFormat="1" applyFont="1" applyFill="1" applyBorder="1" applyAlignment="1">
      <alignment horizontal="right" wrapText="1"/>
    </xf>
    <xf numFmtId="3" fontId="3" fillId="0" borderId="83" xfId="97" applyNumberFormat="1" applyFont="1" applyFill="1" applyBorder="1" applyAlignment="1">
      <alignment wrapText="1"/>
    </xf>
    <xf numFmtId="3" fontId="4" fillId="0" borderId="0" xfId="95" applyNumberFormat="1" applyFont="1" applyBorder="1"/>
    <xf numFmtId="3" fontId="3" fillId="0" borderId="0" xfId="96" applyNumberFormat="1" applyFont="1" applyAlignment="1">
      <alignment vertical="center"/>
    </xf>
    <xf numFmtId="3" fontId="3" fillId="0" borderId="0" xfId="96" applyNumberFormat="1" applyFont="1" applyAlignment="1">
      <alignment horizontal="center"/>
    </xf>
    <xf numFmtId="3" fontId="3" fillId="0" borderId="0" xfId="96" applyNumberFormat="1" applyFont="1"/>
    <xf numFmtId="3" fontId="4" fillId="0" borderId="0" xfId="96" applyNumberFormat="1" applyFont="1"/>
    <xf numFmtId="3" fontId="4" fillId="0" borderId="0" xfId="96" applyNumberFormat="1" applyFont="1" applyAlignment="1">
      <alignment horizontal="center" vertical="center"/>
    </xf>
    <xf numFmtId="3" fontId="32" fillId="0" borderId="0" xfId="96" applyNumberFormat="1" applyFont="1" applyAlignment="1">
      <alignment vertical="center"/>
    </xf>
    <xf numFmtId="0" fontId="4" fillId="0" borderId="0" xfId="96" applyFont="1" applyAlignment="1">
      <alignment wrapText="1"/>
    </xf>
    <xf numFmtId="3" fontId="3" fillId="0" borderId="0" xfId="96" applyNumberFormat="1" applyFont="1" applyAlignment="1">
      <alignment horizontal="right"/>
    </xf>
    <xf numFmtId="3" fontId="3" fillId="0" borderId="0" xfId="96" applyNumberFormat="1" applyFont="1" applyAlignment="1">
      <alignment horizontal="center" vertical="center"/>
    </xf>
    <xf numFmtId="3" fontId="3" fillId="0" borderId="72" xfId="96" applyNumberFormat="1" applyFont="1" applyBorder="1" applyAlignment="1">
      <alignment horizontal="center" wrapText="1"/>
    </xf>
    <xf numFmtId="3" fontId="4" fillId="0" borderId="0" xfId="96" applyNumberFormat="1" applyFont="1" applyAlignment="1">
      <alignment horizontal="center"/>
    </xf>
    <xf numFmtId="3" fontId="3" fillId="0" borderId="83" xfId="96" applyNumberFormat="1" applyFont="1" applyBorder="1" applyAlignment="1">
      <alignment wrapText="1"/>
    </xf>
    <xf numFmtId="3" fontId="3" fillId="0" borderId="83" xfId="96" applyNumberFormat="1" applyFont="1" applyBorder="1" applyAlignment="1">
      <alignment horizontal="right"/>
    </xf>
    <xf numFmtId="0" fontId="3" fillId="0" borderId="83" xfId="0" applyFont="1" applyBorder="1" applyAlignment="1">
      <alignment horizontal="left" wrapText="1"/>
    </xf>
    <xf numFmtId="3" fontId="3" fillId="0" borderId="85" xfId="96" applyNumberFormat="1" applyFont="1" applyBorder="1" applyAlignment="1">
      <alignment horizontal="right"/>
    </xf>
    <xf numFmtId="3" fontId="3" fillId="0" borderId="0" xfId="96" applyNumberFormat="1" applyFont="1" applyAlignment="1">
      <alignment wrapText="1"/>
    </xf>
    <xf numFmtId="0" fontId="3" fillId="0" borderId="0" xfId="96" applyFont="1" applyAlignment="1">
      <alignment wrapText="1"/>
    </xf>
    <xf numFmtId="0" fontId="3" fillId="0" borderId="0" xfId="96" applyFont="1" applyAlignment="1">
      <alignment horizontal="center" wrapText="1"/>
    </xf>
    <xf numFmtId="3" fontId="4" fillId="0" borderId="0" xfId="96" applyNumberFormat="1" applyFont="1" applyAlignment="1">
      <alignment wrapText="1"/>
    </xf>
    <xf numFmtId="3" fontId="3" fillId="0" borderId="0" xfId="96" applyNumberFormat="1" applyFont="1" applyAlignment="1">
      <alignment horizontal="center" wrapText="1"/>
    </xf>
    <xf numFmtId="3" fontId="4" fillId="0" borderId="0" xfId="96" applyNumberFormat="1" applyFont="1" applyAlignment="1">
      <alignment vertical="center"/>
    </xf>
    <xf numFmtId="3" fontId="3" fillId="0" borderId="91" xfId="96" applyNumberFormat="1" applyFont="1" applyBorder="1" applyAlignment="1">
      <alignment wrapText="1"/>
    </xf>
    <xf numFmtId="3" fontId="3" fillId="0" borderId="12" xfId="81" applyNumberFormat="1" applyFont="1" applyBorder="1" applyAlignment="1">
      <alignment horizontal="right" wrapText="1"/>
    </xf>
    <xf numFmtId="3" fontId="4" fillId="0" borderId="0" xfId="96" applyNumberFormat="1" applyFont="1" applyAlignment="1">
      <alignment horizontal="center"/>
    </xf>
    <xf numFmtId="3" fontId="4" fillId="0" borderId="0" xfId="96" applyNumberFormat="1" applyFont="1" applyAlignment="1">
      <alignment horizontal="center" vertical="center"/>
    </xf>
    <xf numFmtId="3" fontId="3" fillId="0" borderId="84" xfId="96" applyNumberFormat="1" applyFont="1" applyBorder="1" applyAlignment="1">
      <alignment horizontal="right"/>
    </xf>
    <xf numFmtId="0" fontId="33" fillId="0" borderId="26" xfId="0" applyFont="1" applyBorder="1" applyAlignment="1">
      <alignment horizontal="right" vertical="center"/>
    </xf>
    <xf numFmtId="3" fontId="33" fillId="0" borderId="27" xfId="0" applyNumberFormat="1" applyFont="1" applyBorder="1" applyAlignment="1">
      <alignment vertical="center"/>
    </xf>
    <xf numFmtId="3" fontId="33" fillId="0" borderId="28" xfId="0" applyNumberFormat="1" applyFont="1" applyBorder="1" applyAlignment="1">
      <alignment horizontal="center" vertical="center"/>
    </xf>
    <xf numFmtId="3" fontId="33" fillId="0" borderId="29" xfId="0" applyNumberFormat="1" applyFont="1" applyBorder="1" applyAlignment="1">
      <alignment horizontal="right" vertical="center"/>
    </xf>
    <xf numFmtId="0" fontId="3" fillId="0" borderId="92" xfId="0" applyFont="1" applyBorder="1" applyAlignment="1">
      <alignment horizontal="right" vertical="center"/>
    </xf>
    <xf numFmtId="0" fontId="4" fillId="0" borderId="39" xfId="0" applyFont="1" applyBorder="1" applyAlignment="1">
      <alignment horizontal="center" vertical="center"/>
    </xf>
    <xf numFmtId="3" fontId="4" fillId="0" borderId="92" xfId="0" applyNumberFormat="1" applyFont="1" applyBorder="1" applyAlignment="1">
      <alignment vertical="center"/>
    </xf>
    <xf numFmtId="0" fontId="4" fillId="0" borderId="93" xfId="0" applyFont="1" applyBorder="1" applyAlignment="1">
      <alignment horizontal="right" vertical="center"/>
    </xf>
    <xf numFmtId="3" fontId="4" fillId="0" borderId="94" xfId="0" applyNumberFormat="1" applyFont="1" applyBorder="1" applyAlignment="1">
      <alignment vertical="center"/>
    </xf>
    <xf numFmtId="3" fontId="3" fillId="0" borderId="97" xfId="96" applyNumberFormat="1" applyFont="1" applyBorder="1" applyAlignment="1">
      <alignment horizontal="center"/>
    </xf>
    <xf numFmtId="3" fontId="3" fillId="0" borderId="83" xfId="96" applyNumberFormat="1" applyFont="1" applyBorder="1" applyAlignment="1">
      <alignment horizontal="center"/>
    </xf>
    <xf numFmtId="3" fontId="3" fillId="0" borderId="98" xfId="96" applyNumberFormat="1" applyFont="1" applyBorder="1" applyAlignment="1">
      <alignment horizontal="center"/>
    </xf>
    <xf numFmtId="3" fontId="3" fillId="0" borderId="99" xfId="96" applyNumberFormat="1" applyFont="1" applyBorder="1" applyAlignment="1">
      <alignment horizontal="center"/>
    </xf>
    <xf numFmtId="3" fontId="3" fillId="0" borderId="99" xfId="96" applyNumberFormat="1" applyFont="1" applyBorder="1" applyAlignment="1">
      <alignment wrapText="1"/>
    </xf>
    <xf numFmtId="3" fontId="3" fillId="0" borderId="100" xfId="96" applyNumberFormat="1" applyFont="1" applyBorder="1" applyAlignment="1">
      <alignment horizontal="right"/>
    </xf>
    <xf numFmtId="3" fontId="3" fillId="0" borderId="99" xfId="96" applyNumberFormat="1" applyFont="1" applyBorder="1" applyAlignment="1">
      <alignment horizontal="right"/>
    </xf>
    <xf numFmtId="3" fontId="3" fillId="0" borderId="101" xfId="96" applyNumberFormat="1" applyFont="1" applyBorder="1" applyAlignment="1">
      <alignment horizontal="right"/>
    </xf>
    <xf numFmtId="3" fontId="3" fillId="0" borderId="76" xfId="97" applyNumberFormat="1" applyFont="1" applyFill="1" applyBorder="1" applyAlignment="1">
      <alignment wrapText="1"/>
    </xf>
    <xf numFmtId="3" fontId="3" fillId="0" borderId="102" xfId="98" applyNumberFormat="1" applyFont="1" applyBorder="1" applyAlignment="1">
      <alignment wrapText="1"/>
    </xf>
    <xf numFmtId="0" fontId="4" fillId="0" borderId="86" xfId="95" applyFont="1" applyFill="1" applyBorder="1" applyAlignment="1">
      <alignment horizontal="center" vertical="center" wrapText="1"/>
    </xf>
    <xf numFmtId="0" fontId="4" fillId="0" borderId="87" xfId="95" applyFont="1" applyFill="1" applyBorder="1" applyAlignment="1">
      <alignment horizontal="center" vertical="center" wrapText="1"/>
    </xf>
    <xf numFmtId="3" fontId="4" fillId="0" borderId="87" xfId="96" applyNumberFormat="1" applyFont="1" applyFill="1" applyBorder="1" applyAlignment="1">
      <alignment horizontal="center" vertical="center" wrapText="1"/>
    </xf>
    <xf numFmtId="3" fontId="4" fillId="0" borderId="87" xfId="96" applyNumberFormat="1" applyFont="1" applyFill="1" applyBorder="1" applyAlignment="1">
      <alignment horizontal="right" vertical="center" wrapText="1"/>
    </xf>
    <xf numFmtId="3" fontId="4" fillId="0" borderId="87" xfId="97" applyNumberFormat="1" applyFont="1" applyFill="1" applyBorder="1" applyAlignment="1">
      <alignment vertical="center" wrapText="1"/>
    </xf>
    <xf numFmtId="3" fontId="4" fillId="0" borderId="67" xfId="98" applyNumberFormat="1" applyFont="1" applyBorder="1" applyAlignment="1">
      <alignment vertical="center" wrapText="1"/>
    </xf>
    <xf numFmtId="0" fontId="4" fillId="0" borderId="0" xfId="95" applyFont="1" applyBorder="1" applyAlignment="1">
      <alignment vertical="center" wrapText="1"/>
    </xf>
    <xf numFmtId="3" fontId="4" fillId="0" borderId="103" xfId="96" applyNumberFormat="1" applyFont="1" applyBorder="1" applyAlignment="1">
      <alignment horizontal="right"/>
    </xf>
    <xf numFmtId="3" fontId="4" fillId="0" borderId="104" xfId="0" applyNumberFormat="1" applyFont="1" applyBorder="1" applyAlignment="1">
      <alignment horizontal="left"/>
    </xf>
    <xf numFmtId="0" fontId="4" fillId="0" borderId="105" xfId="96" applyFont="1" applyBorder="1" applyAlignment="1">
      <alignment horizontal="center" wrapText="1"/>
    </xf>
    <xf numFmtId="3" fontId="3" fillId="0" borderId="100" xfId="0" applyNumberFormat="1" applyFont="1" applyBorder="1" applyAlignment="1">
      <alignment horizontal="center" vertical="center" wrapText="1"/>
    </xf>
    <xf numFmtId="3" fontId="3" fillId="0" borderId="99" xfId="0" applyNumberFormat="1" applyFont="1" applyBorder="1" applyAlignment="1">
      <alignment horizontal="center" vertical="center" wrapText="1"/>
    </xf>
    <xf numFmtId="3" fontId="3" fillId="0" borderId="101" xfId="0" applyNumberFormat="1" applyFont="1" applyBorder="1" applyAlignment="1">
      <alignment horizontal="center" vertical="center" wrapText="1"/>
    </xf>
    <xf numFmtId="3" fontId="4" fillId="0" borderId="98" xfId="0" applyNumberFormat="1" applyFont="1" applyBorder="1" applyAlignment="1">
      <alignment horizontal="center"/>
    </xf>
    <xf numFmtId="3" fontId="4" fillId="0" borderId="103" xfId="96" applyNumberFormat="1" applyFont="1" applyBorder="1" applyAlignment="1">
      <alignment horizontal="center" vertical="center" wrapText="1"/>
    </xf>
    <xf numFmtId="3" fontId="3" fillId="0" borderId="61" xfId="0" applyNumberFormat="1" applyFont="1" applyBorder="1" applyAlignment="1">
      <alignment horizontal="center" vertical="center" wrapText="1"/>
    </xf>
    <xf numFmtId="3" fontId="3" fillId="0" borderId="10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3" fontId="3" fillId="0" borderId="0" xfId="96" applyNumberFormat="1" applyFont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23" fillId="0" borderId="0" xfId="0" applyFont="1"/>
    <xf numFmtId="0" fontId="23" fillId="0" borderId="0" xfId="0" applyFont="1" applyAlignment="1">
      <alignment vertical="top"/>
    </xf>
    <xf numFmtId="49" fontId="23" fillId="0" borderId="0" xfId="0" applyNumberFormat="1" applyFont="1" applyAlignment="1">
      <alignment wrapText="1"/>
    </xf>
    <xf numFmtId="3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top"/>
    </xf>
    <xf numFmtId="49" fontId="23" fillId="0" borderId="0" xfId="0" applyNumberFormat="1" applyFont="1" applyAlignment="1">
      <alignment horizontal="center" wrapText="1"/>
    </xf>
    <xf numFmtId="3" fontId="23" fillId="0" borderId="0" xfId="0" applyNumberFormat="1" applyFont="1" applyAlignment="1">
      <alignment horizontal="center"/>
    </xf>
    <xf numFmtId="0" fontId="24" fillId="0" borderId="25" xfId="0" applyFont="1" applyBorder="1" applyAlignment="1">
      <alignment vertical="center"/>
    </xf>
    <xf numFmtId="0" fontId="24" fillId="0" borderId="13" xfId="0" applyFont="1" applyBorder="1" applyAlignment="1">
      <alignment horizontal="center" vertical="top"/>
    </xf>
    <xf numFmtId="49" fontId="24" fillId="0" borderId="13" xfId="0" applyNumberFormat="1" applyFont="1" applyBorder="1" applyAlignment="1">
      <alignment horizontal="center" vertical="center" wrapText="1"/>
    </xf>
    <xf numFmtId="3" fontId="24" fillId="0" borderId="69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vertical="top"/>
    </xf>
    <xf numFmtId="49" fontId="24" fillId="0" borderId="0" xfId="0" applyNumberFormat="1" applyFont="1" applyAlignment="1">
      <alignment wrapText="1"/>
    </xf>
    <xf numFmtId="3" fontId="23" fillId="0" borderId="0" xfId="0" applyNumberFormat="1" applyFont="1"/>
    <xf numFmtId="0" fontId="26" fillId="0" borderId="0" xfId="0" applyFont="1"/>
    <xf numFmtId="49" fontId="35" fillId="0" borderId="0" xfId="0" applyNumberFormat="1" applyFont="1" applyAlignment="1">
      <alignment wrapText="1"/>
    </xf>
    <xf numFmtId="3" fontId="26" fillId="0" borderId="0" xfId="0" applyNumberFormat="1" applyFont="1"/>
    <xf numFmtId="49" fontId="3" fillId="0" borderId="0" xfId="0" applyNumberFormat="1" applyFont="1" applyAlignment="1">
      <alignment horizontal="left" indent="2"/>
    </xf>
    <xf numFmtId="3" fontId="23" fillId="0" borderId="72" xfId="0" applyNumberFormat="1" applyFont="1" applyBorder="1"/>
    <xf numFmtId="0" fontId="24" fillId="0" borderId="13" xfId="0" applyFont="1" applyBorder="1" applyAlignment="1">
      <alignment vertical="top"/>
    </xf>
    <xf numFmtId="49" fontId="24" fillId="0" borderId="13" xfId="0" applyNumberFormat="1" applyFont="1" applyBorder="1" applyAlignment="1">
      <alignment vertical="center" wrapText="1"/>
    </xf>
    <xf numFmtId="3" fontId="24" fillId="0" borderId="14" xfId="0" applyNumberFormat="1" applyFont="1" applyBorder="1" applyAlignment="1">
      <alignment vertical="center"/>
    </xf>
    <xf numFmtId="0" fontId="26" fillId="0" borderId="0" xfId="0" applyFont="1" applyAlignment="1">
      <alignment vertical="top"/>
    </xf>
    <xf numFmtId="3" fontId="24" fillId="0" borderId="0" xfId="0" applyNumberFormat="1" applyFont="1"/>
    <xf numFmtId="49" fontId="36" fillId="0" borderId="0" xfId="0" applyNumberFormat="1" applyFont="1" applyAlignment="1">
      <alignment wrapText="1"/>
    </xf>
    <xf numFmtId="49" fontId="26" fillId="0" borderId="0" xfId="0" applyNumberFormat="1" applyFont="1" applyAlignment="1">
      <alignment wrapText="1"/>
    </xf>
    <xf numFmtId="3" fontId="36" fillId="0" borderId="0" xfId="0" applyNumberFormat="1" applyFont="1"/>
    <xf numFmtId="0" fontId="3" fillId="0" borderId="0" xfId="0" applyFont="1" applyAlignment="1"/>
    <xf numFmtId="3" fontId="3" fillId="0" borderId="70" xfId="81" applyNumberFormat="1" applyFont="1" applyBorder="1" applyAlignment="1">
      <alignment horizontal="center" vertical="center" wrapText="1"/>
    </xf>
    <xf numFmtId="3" fontId="4" fillId="0" borderId="70" xfId="81" applyNumberFormat="1" applyFont="1" applyBorder="1" applyAlignment="1">
      <alignment horizontal="center" vertical="center" wrapText="1"/>
    </xf>
    <xf numFmtId="3" fontId="4" fillId="0" borderId="14" xfId="81" applyNumberFormat="1" applyFont="1" applyBorder="1" applyAlignment="1">
      <alignment horizontal="center" vertical="center" wrapText="1"/>
    </xf>
    <xf numFmtId="3" fontId="4" fillId="0" borderId="10" xfId="81" applyNumberFormat="1" applyFont="1" applyBorder="1" applyAlignment="1">
      <alignment horizontal="center" vertical="center" wrapText="1"/>
    </xf>
    <xf numFmtId="3" fontId="4" fillId="0" borderId="0" xfId="81" applyNumberFormat="1" applyFont="1" applyBorder="1" applyAlignment="1">
      <alignment horizontal="right" wrapText="1"/>
    </xf>
    <xf numFmtId="3" fontId="4" fillId="0" borderId="109" xfId="81" applyNumberFormat="1" applyFont="1" applyBorder="1" applyAlignment="1">
      <alignment horizontal="right"/>
    </xf>
    <xf numFmtId="3" fontId="4" fillId="0" borderId="26" xfId="81" applyNumberFormat="1" applyFont="1" applyBorder="1" applyAlignment="1">
      <alignment horizontal="right" wrapText="1"/>
    </xf>
    <xf numFmtId="3" fontId="4" fillId="0" borderId="45" xfId="81" applyNumberFormat="1" applyFont="1" applyBorder="1" applyAlignment="1">
      <alignment horizontal="right"/>
    </xf>
    <xf numFmtId="3" fontId="4" fillId="0" borderId="30" xfId="81" applyNumberFormat="1" applyFont="1" applyBorder="1" applyAlignment="1">
      <alignment horizontal="right" vertical="center"/>
    </xf>
    <xf numFmtId="3" fontId="3" fillId="0" borderId="26" xfId="81" applyNumberFormat="1" applyFont="1" applyBorder="1" applyAlignment="1">
      <alignment horizontal="right" wrapText="1"/>
    </xf>
    <xf numFmtId="3" fontId="4" fillId="0" borderId="70" xfId="81" applyNumberFormat="1" applyFont="1" applyBorder="1" applyAlignment="1">
      <alignment horizontal="right" vertical="center"/>
    </xf>
    <xf numFmtId="3" fontId="4" fillId="0" borderId="109" xfId="81" applyNumberFormat="1" applyFont="1" applyBorder="1"/>
    <xf numFmtId="3" fontId="3" fillId="0" borderId="26" xfId="81" applyNumberFormat="1" applyFont="1" applyBorder="1"/>
    <xf numFmtId="3" fontId="4" fillId="0" borderId="45" xfId="81" applyNumberFormat="1" applyFont="1" applyBorder="1"/>
    <xf numFmtId="3" fontId="4" fillId="0" borderId="30" xfId="81" applyNumberFormat="1" applyFont="1" applyBorder="1" applyAlignment="1">
      <alignment vertical="center"/>
    </xf>
    <xf numFmtId="3" fontId="4" fillId="0" borderId="45" xfId="81" applyNumberFormat="1" applyFont="1" applyBorder="1" applyAlignment="1"/>
    <xf numFmtId="3" fontId="3" fillId="0" borderId="26" xfId="81" applyNumberFormat="1" applyFont="1" applyBorder="1" applyAlignment="1"/>
    <xf numFmtId="3" fontId="4" fillId="0" borderId="70" xfId="81" applyNumberFormat="1" applyFont="1" applyBorder="1" applyAlignment="1">
      <alignment vertical="center"/>
    </xf>
    <xf numFmtId="3" fontId="3" fillId="0" borderId="0" xfId="96" applyNumberFormat="1" applyFont="1" applyAlignment="1">
      <alignment vertical="center" wrapText="1"/>
    </xf>
    <xf numFmtId="3" fontId="37" fillId="0" borderId="98" xfId="96" applyNumberFormat="1" applyFont="1" applyBorder="1" applyAlignment="1">
      <alignment horizontal="center"/>
    </xf>
    <xf numFmtId="3" fontId="37" fillId="0" borderId="99" xfId="96" applyNumberFormat="1" applyFont="1" applyBorder="1" applyAlignment="1">
      <alignment horizontal="center"/>
    </xf>
    <xf numFmtId="3" fontId="37" fillId="0" borderId="99" xfId="96" applyNumberFormat="1" applyFont="1" applyBorder="1" applyAlignment="1">
      <alignment wrapText="1"/>
    </xf>
    <xf numFmtId="3" fontId="37" fillId="0" borderId="100" xfId="96" applyNumberFormat="1" applyFont="1" applyBorder="1" applyAlignment="1">
      <alignment horizontal="right"/>
    </xf>
    <xf numFmtId="3" fontId="37" fillId="0" borderId="99" xfId="96" applyNumberFormat="1" applyFont="1" applyBorder="1" applyAlignment="1">
      <alignment horizontal="right"/>
    </xf>
    <xf numFmtId="3" fontId="37" fillId="0" borderId="101" xfId="96" applyNumberFormat="1" applyFont="1" applyBorder="1" applyAlignment="1">
      <alignment horizontal="right"/>
    </xf>
    <xf numFmtId="3" fontId="37" fillId="0" borderId="103" xfId="96" applyNumberFormat="1" applyFont="1" applyBorder="1" applyAlignment="1">
      <alignment horizontal="right"/>
    </xf>
    <xf numFmtId="3" fontId="37" fillId="0" borderId="0" xfId="96" applyNumberFormat="1" applyFont="1"/>
    <xf numFmtId="3" fontId="33" fillId="0" borderId="98" xfId="96" applyNumberFormat="1" applyFont="1" applyBorder="1" applyAlignment="1">
      <alignment horizontal="center"/>
    </xf>
    <xf numFmtId="3" fontId="33" fillId="0" borderId="99" xfId="96" applyNumberFormat="1" applyFont="1" applyBorder="1" applyAlignment="1">
      <alignment horizontal="center"/>
    </xf>
    <xf numFmtId="3" fontId="33" fillId="0" borderId="99" xfId="96" applyNumberFormat="1" applyFont="1" applyBorder="1" applyAlignment="1">
      <alignment wrapText="1"/>
    </xf>
    <xf numFmtId="3" fontId="33" fillId="0" borderId="100" xfId="96" applyNumberFormat="1" applyFont="1" applyBorder="1" applyAlignment="1">
      <alignment horizontal="right"/>
    </xf>
    <xf numFmtId="3" fontId="33" fillId="0" borderId="99" xfId="96" applyNumberFormat="1" applyFont="1" applyBorder="1" applyAlignment="1">
      <alignment horizontal="right"/>
    </xf>
    <xf numFmtId="3" fontId="33" fillId="0" borderId="101" xfId="96" applyNumberFormat="1" applyFont="1" applyBorder="1" applyAlignment="1">
      <alignment horizontal="right"/>
    </xf>
    <xf numFmtId="3" fontId="28" fillId="0" borderId="103" xfId="96" applyNumberFormat="1" applyFont="1" applyBorder="1" applyAlignment="1">
      <alignment horizontal="right"/>
    </xf>
    <xf numFmtId="3" fontId="33" fillId="0" borderId="0" xfId="96" applyNumberFormat="1" applyFont="1"/>
    <xf numFmtId="3" fontId="4" fillId="0" borderId="98" xfId="96" applyNumberFormat="1" applyFont="1" applyBorder="1" applyAlignment="1">
      <alignment horizontal="center"/>
    </xf>
    <xf numFmtId="3" fontId="4" fillId="0" borderId="99" xfId="96" applyNumberFormat="1" applyFont="1" applyBorder="1" applyAlignment="1">
      <alignment horizontal="center"/>
    </xf>
    <xf numFmtId="3" fontId="4" fillId="0" borderId="99" xfId="96" applyNumberFormat="1" applyFont="1" applyBorder="1" applyAlignment="1">
      <alignment wrapText="1"/>
    </xf>
    <xf numFmtId="3" fontId="4" fillId="0" borderId="100" xfId="96" applyNumberFormat="1" applyFont="1" applyBorder="1" applyAlignment="1">
      <alignment horizontal="right"/>
    </xf>
    <xf numFmtId="3" fontId="4" fillId="0" borderId="99" xfId="96" applyNumberFormat="1" applyFont="1" applyBorder="1" applyAlignment="1">
      <alignment horizontal="right"/>
    </xf>
    <xf numFmtId="3" fontId="4" fillId="0" borderId="101" xfId="96" applyNumberFormat="1" applyFont="1" applyBorder="1" applyAlignment="1">
      <alignment horizontal="right"/>
    </xf>
    <xf numFmtId="3" fontId="3" fillId="0" borderId="110" xfId="96" applyNumberFormat="1" applyFont="1" applyBorder="1" applyAlignment="1">
      <alignment horizontal="center" vertical="center"/>
    </xf>
    <xf numFmtId="3" fontId="3" fillId="0" borderId="111" xfId="96" applyNumberFormat="1" applyFont="1" applyBorder="1" applyAlignment="1">
      <alignment horizontal="center" vertical="center"/>
    </xf>
    <xf numFmtId="3" fontId="4" fillId="0" borderId="111" xfId="96" applyNumberFormat="1" applyFont="1" applyBorder="1" applyAlignment="1">
      <alignment horizontal="center" vertical="center" wrapText="1"/>
    </xf>
    <xf numFmtId="3" fontId="4" fillId="0" borderId="114" xfId="96" applyNumberFormat="1" applyFont="1" applyBorder="1" applyAlignment="1">
      <alignment horizontal="center"/>
    </xf>
    <xf numFmtId="3" fontId="4" fillId="0" borderId="115" xfId="96" applyNumberFormat="1" applyFont="1" applyBorder="1" applyAlignment="1">
      <alignment horizontal="center"/>
    </xf>
    <xf numFmtId="3" fontId="4" fillId="0" borderId="115" xfId="96" applyNumberFormat="1" applyFont="1" applyBorder="1" applyAlignment="1">
      <alignment wrapText="1"/>
    </xf>
    <xf numFmtId="3" fontId="4" fillId="0" borderId="116" xfId="96" applyNumberFormat="1" applyFont="1" applyBorder="1" applyAlignment="1">
      <alignment horizontal="right"/>
    </xf>
    <xf numFmtId="3" fontId="4" fillId="0" borderId="115" xfId="96" applyNumberFormat="1" applyFont="1" applyBorder="1" applyAlignment="1">
      <alignment horizontal="right"/>
    </xf>
    <xf numFmtId="3" fontId="4" fillId="0" borderId="117" xfId="96" applyNumberFormat="1" applyFont="1" applyBorder="1" applyAlignment="1">
      <alignment horizontal="right"/>
    </xf>
    <xf numFmtId="3" fontId="4" fillId="0" borderId="90" xfId="96" applyNumberFormat="1" applyFont="1" applyBorder="1" applyAlignment="1">
      <alignment horizontal="right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3" fontId="4" fillId="0" borderId="118" xfId="0" applyNumberFormat="1" applyFont="1" applyBorder="1" applyAlignment="1">
      <alignment horizontal="center" wrapText="1"/>
    </xf>
    <xf numFmtId="166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top"/>
    </xf>
    <xf numFmtId="0" fontId="4" fillId="0" borderId="18" xfId="0" applyFont="1" applyBorder="1" applyAlignment="1">
      <alignment horizontal="left" vertical="center"/>
    </xf>
    <xf numFmtId="3" fontId="4" fillId="0" borderId="118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3" fontId="4" fillId="0" borderId="26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 vertical="center" textRotation="180"/>
    </xf>
    <xf numFmtId="3" fontId="3" fillId="0" borderId="26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0" fontId="4" fillId="0" borderId="11" xfId="0" applyFont="1" applyBorder="1" applyAlignment="1">
      <alignment horizontal="left" vertical="center"/>
    </xf>
    <xf numFmtId="3" fontId="4" fillId="0" borderId="33" xfId="0" applyNumberFormat="1" applyFont="1" applyBorder="1" applyAlignment="1">
      <alignment vertical="center"/>
    </xf>
    <xf numFmtId="3" fontId="4" fillId="0" borderId="119" xfId="0" applyNumberFormat="1" applyFont="1" applyBorder="1" applyAlignment="1">
      <alignment vertical="center"/>
    </xf>
    <xf numFmtId="3" fontId="3" fillId="0" borderId="26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3" fontId="3" fillId="0" borderId="33" xfId="0" applyNumberFormat="1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0" fontId="4" fillId="0" borderId="43" xfId="0" applyFont="1" applyBorder="1" applyAlignment="1">
      <alignment horizontal="left" vertical="center"/>
    </xf>
    <xf numFmtId="3" fontId="4" fillId="0" borderId="4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indent="2"/>
    </xf>
    <xf numFmtId="3" fontId="33" fillId="0" borderId="26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166" fontId="33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 wrapText="1"/>
    </xf>
    <xf numFmtId="3" fontId="4" fillId="0" borderId="45" xfId="0" applyNumberFormat="1" applyFont="1" applyBorder="1" applyAlignment="1">
      <alignment vertical="center"/>
    </xf>
    <xf numFmtId="0" fontId="4" fillId="0" borderId="16" xfId="0" applyFont="1" applyBorder="1" applyAlignment="1">
      <alignment horizontal="left" vertical="center"/>
    </xf>
    <xf numFmtId="165" fontId="3" fillId="0" borderId="26" xfId="90" applyNumberFormat="1" applyFont="1" applyBorder="1" applyAlignment="1">
      <alignment horizontal="center"/>
    </xf>
    <xf numFmtId="165" fontId="3" fillId="0" borderId="27" xfId="90" applyNumberFormat="1" applyFont="1" applyBorder="1" applyAlignment="1">
      <alignment horizontal="center"/>
    </xf>
    <xf numFmtId="165" fontId="3" fillId="0" borderId="45" xfId="90" applyNumberFormat="1" applyFont="1" applyBorder="1" applyAlignment="1">
      <alignment horizontal="center"/>
    </xf>
    <xf numFmtId="165" fontId="3" fillId="0" borderId="46" xfId="9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3" fontId="23" fillId="0" borderId="0" xfId="0" applyNumberFormat="1" applyFont="1" applyBorder="1"/>
    <xf numFmtId="0" fontId="35" fillId="0" borderId="0" xfId="0" applyFont="1" applyFill="1"/>
    <xf numFmtId="0" fontId="35" fillId="0" borderId="0" xfId="0" applyFont="1" applyFill="1" applyAlignment="1">
      <alignment vertical="top"/>
    </xf>
    <xf numFmtId="3" fontId="23" fillId="0" borderId="0" xfId="0" applyNumberFormat="1" applyFont="1" applyFill="1"/>
    <xf numFmtId="3" fontId="24" fillId="0" borderId="108" xfId="0" applyNumberFormat="1" applyFont="1" applyBorder="1"/>
    <xf numFmtId="3" fontId="38" fillId="0" borderId="84" xfId="96" applyNumberFormat="1" applyFont="1" applyBorder="1" applyAlignment="1">
      <alignment horizontal="right"/>
    </xf>
    <xf numFmtId="3" fontId="38" fillId="0" borderId="83" xfId="96" applyNumberFormat="1" applyFont="1" applyBorder="1" applyAlignment="1">
      <alignment horizontal="right"/>
    </xf>
    <xf numFmtId="3" fontId="38" fillId="0" borderId="85" xfId="96" applyNumberFormat="1" applyFont="1" applyBorder="1" applyAlignment="1">
      <alignment horizontal="right"/>
    </xf>
    <xf numFmtId="3" fontId="39" fillId="0" borderId="103" xfId="96" applyNumberFormat="1" applyFont="1" applyBorder="1" applyAlignment="1">
      <alignment horizontal="right"/>
    </xf>
    <xf numFmtId="3" fontId="39" fillId="0" borderId="112" xfId="96" applyNumberFormat="1" applyFont="1" applyBorder="1" applyAlignment="1">
      <alignment horizontal="right" vertical="center"/>
    </xf>
    <xf numFmtId="3" fontId="39" fillId="0" borderId="111" xfId="96" applyNumberFormat="1" applyFont="1" applyBorder="1" applyAlignment="1">
      <alignment horizontal="right" vertical="center"/>
    </xf>
    <xf numFmtId="3" fontId="39" fillId="0" borderId="113" xfId="96" applyNumberFormat="1" applyFont="1" applyBorder="1" applyAlignment="1">
      <alignment horizontal="right" vertical="center"/>
    </xf>
    <xf numFmtId="3" fontId="39" fillId="0" borderId="88" xfId="96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4" fillId="0" borderId="0" xfId="96" applyNumberFormat="1" applyFont="1" applyAlignment="1">
      <alignment horizontal="center"/>
    </xf>
    <xf numFmtId="3" fontId="4" fillId="0" borderId="0" xfId="96" applyNumberFormat="1" applyFont="1" applyAlignment="1">
      <alignment horizontal="center" vertical="center"/>
    </xf>
    <xf numFmtId="3" fontId="4" fillId="0" borderId="88" xfId="96" applyNumberFormat="1" applyFont="1" applyBorder="1" applyAlignment="1">
      <alignment horizontal="center" vertical="center" wrapText="1"/>
    </xf>
    <xf numFmtId="3" fontId="4" fillId="0" borderId="90" xfId="96" applyNumberFormat="1" applyFont="1" applyBorder="1" applyAlignment="1">
      <alignment horizontal="center" vertical="center" wrapText="1"/>
    </xf>
    <xf numFmtId="3" fontId="4" fillId="0" borderId="95" xfId="0" applyNumberFormat="1" applyFont="1" applyBorder="1" applyAlignment="1">
      <alignment horizontal="center" vertical="center" textRotation="90"/>
    </xf>
    <xf numFmtId="3" fontId="4" fillId="0" borderId="96" xfId="0" applyNumberFormat="1" applyFont="1" applyBorder="1" applyAlignment="1">
      <alignment horizontal="center" vertical="center" textRotation="90"/>
    </xf>
    <xf numFmtId="3" fontId="3" fillId="0" borderId="56" xfId="0" applyNumberFormat="1" applyFont="1" applyBorder="1" applyAlignment="1">
      <alignment horizontal="center" vertical="center"/>
    </xf>
    <xf numFmtId="3" fontId="3" fillId="0" borderId="106" xfId="0" applyNumberFormat="1" applyFont="1" applyBorder="1" applyAlignment="1">
      <alignment horizontal="center" vertical="center"/>
    </xf>
    <xf numFmtId="3" fontId="4" fillId="0" borderId="75" xfId="0" applyNumberFormat="1" applyFont="1" applyBorder="1" applyAlignment="1">
      <alignment horizontal="center" vertical="center" textRotation="90"/>
    </xf>
    <xf numFmtId="3" fontId="4" fillId="0" borderId="78" xfId="0" applyNumberFormat="1" applyFont="1" applyBorder="1" applyAlignment="1">
      <alignment horizontal="center" vertical="center" textRotation="90"/>
    </xf>
    <xf numFmtId="0" fontId="4" fillId="0" borderId="56" xfId="96" applyFont="1" applyBorder="1" applyAlignment="1">
      <alignment horizontal="center" vertical="center" wrapText="1"/>
    </xf>
    <xf numFmtId="0" fontId="4" fillId="0" borderId="61" xfId="96" applyFont="1" applyBorder="1" applyAlignment="1">
      <alignment horizontal="center" vertical="center" wrapText="1"/>
    </xf>
    <xf numFmtId="3" fontId="4" fillId="0" borderId="76" xfId="95" applyNumberFormat="1" applyFont="1" applyFill="1" applyBorder="1" applyAlignment="1">
      <alignment horizontal="center" vertical="center" wrapText="1"/>
    </xf>
    <xf numFmtId="3" fontId="4" fillId="0" borderId="79" xfId="95" applyNumberFormat="1" applyFont="1" applyFill="1" applyBorder="1" applyAlignment="1">
      <alignment horizontal="center" vertical="center" wrapText="1"/>
    </xf>
    <xf numFmtId="0" fontId="4" fillId="0" borderId="0" xfId="95" applyFont="1" applyBorder="1" applyAlignment="1">
      <alignment horizontal="center"/>
    </xf>
    <xf numFmtId="3" fontId="4" fillId="0" borderId="74" xfId="0" applyNumberFormat="1" applyFont="1" applyBorder="1" applyAlignment="1">
      <alignment horizontal="center" vertical="center" textRotation="90"/>
    </xf>
    <xf numFmtId="3" fontId="4" fillId="0" borderId="77" xfId="0" applyNumberFormat="1" applyFont="1" applyBorder="1" applyAlignment="1">
      <alignment horizontal="center" vertical="center" textRotation="90"/>
    </xf>
    <xf numFmtId="0" fontId="4" fillId="0" borderId="75" xfId="95" applyFont="1" applyFill="1" applyBorder="1" applyAlignment="1">
      <alignment horizontal="center" vertical="center" wrapText="1"/>
    </xf>
    <xf numFmtId="0" fontId="4" fillId="0" borderId="78" xfId="95" applyFont="1" applyFill="1" applyBorder="1" applyAlignment="1">
      <alignment horizontal="center" vertical="center" wrapText="1"/>
    </xf>
    <xf numFmtId="3" fontId="4" fillId="0" borderId="56" xfId="95" applyNumberFormat="1" applyFont="1" applyFill="1" applyBorder="1" applyAlignment="1">
      <alignment horizontal="center" vertical="center" wrapText="1"/>
    </xf>
    <xf numFmtId="3" fontId="4" fillId="0" borderId="61" xfId="95" applyNumberFormat="1" applyFont="1" applyFill="1" applyBorder="1" applyAlignment="1">
      <alignment horizontal="center" vertical="center" wrapText="1"/>
    </xf>
    <xf numFmtId="3" fontId="4" fillId="0" borderId="89" xfId="95" applyNumberFormat="1" applyFont="1" applyFill="1" applyBorder="1" applyAlignment="1">
      <alignment horizontal="center" vertical="center" wrapText="1"/>
    </xf>
    <xf numFmtId="3" fontId="4" fillId="0" borderId="72" xfId="95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8" fillId="0" borderId="70" xfId="82" applyFont="1" applyFill="1" applyBorder="1" applyAlignment="1" applyProtection="1">
      <alignment horizontal="left" vertical="center" indent="1"/>
    </xf>
    <xf numFmtId="0" fontId="28" fillId="0" borderId="13" xfId="82" applyFont="1" applyFill="1" applyBorder="1" applyAlignment="1" applyProtection="1">
      <alignment horizontal="left" vertical="center" indent="1"/>
    </xf>
    <xf numFmtId="0" fontId="28" fillId="0" borderId="14" xfId="82" applyFont="1" applyFill="1" applyBorder="1" applyAlignment="1" applyProtection="1">
      <alignment horizontal="left" vertical="center" indent="1"/>
    </xf>
    <xf numFmtId="0" fontId="24" fillId="0" borderId="0" xfId="0" applyFont="1" applyBorder="1" applyAlignment="1">
      <alignment horizontal="center" vertical="center"/>
    </xf>
    <xf numFmtId="0" fontId="24" fillId="0" borderId="0" xfId="83" applyFont="1" applyFill="1" applyBorder="1" applyAlignment="1">
      <alignment horizontal="center" vertical="center"/>
    </xf>
    <xf numFmtId="0" fontId="26" fillId="0" borderId="0" xfId="83" applyFont="1" applyFill="1" applyBorder="1" applyAlignment="1">
      <alignment horizontal="center" vertical="center"/>
    </xf>
    <xf numFmtId="0" fontId="28" fillId="0" borderId="71" xfId="82" applyFont="1" applyFill="1" applyBorder="1" applyAlignment="1" applyProtection="1">
      <alignment horizontal="left" vertical="center" indent="1"/>
    </xf>
    <xf numFmtId="0" fontId="28" fillId="0" borderId="72" xfId="82" applyFont="1" applyFill="1" applyBorder="1" applyAlignment="1" applyProtection="1">
      <alignment horizontal="left" vertical="center" indent="1"/>
    </xf>
    <xf numFmtId="0" fontId="28" fillId="0" borderId="73" xfId="82" applyFont="1" applyFill="1" applyBorder="1" applyAlignment="1" applyProtection="1">
      <alignment horizontal="left" vertical="center" indent="1"/>
    </xf>
    <xf numFmtId="3" fontId="4" fillId="0" borderId="120" xfId="97" applyNumberFormat="1" applyFont="1" applyFill="1" applyBorder="1" applyAlignment="1">
      <alignment wrapText="1"/>
    </xf>
    <xf numFmtId="3" fontId="4" fillId="0" borderId="121" xfId="97" applyNumberFormat="1" applyFont="1" applyFill="1" applyBorder="1" applyAlignment="1">
      <alignment wrapText="1"/>
    </xf>
    <xf numFmtId="3" fontId="4" fillId="0" borderId="123" xfId="97" applyNumberFormat="1" applyFont="1" applyFill="1" applyBorder="1" applyAlignment="1">
      <alignment wrapText="1"/>
    </xf>
    <xf numFmtId="3" fontId="4" fillId="0" borderId="124" xfId="97" applyNumberFormat="1" applyFont="1" applyFill="1" applyBorder="1" applyAlignment="1">
      <alignment wrapText="1"/>
    </xf>
    <xf numFmtId="3" fontId="4" fillId="0" borderId="81" xfId="97" applyNumberFormat="1" applyFont="1" applyFill="1" applyBorder="1" applyAlignment="1">
      <alignment wrapText="1"/>
    </xf>
    <xf numFmtId="3" fontId="4" fillId="0" borderId="83" xfId="97" applyNumberFormat="1" applyFont="1" applyFill="1" applyBorder="1" applyAlignment="1">
      <alignment wrapText="1"/>
    </xf>
    <xf numFmtId="3" fontId="4" fillId="0" borderId="125" xfId="97" applyNumberFormat="1" applyFont="1" applyFill="1" applyBorder="1" applyAlignment="1">
      <alignment wrapText="1"/>
    </xf>
    <xf numFmtId="3" fontId="4" fillId="0" borderId="122" xfId="97" applyNumberFormat="1" applyFont="1" applyFill="1" applyBorder="1" applyAlignment="1">
      <alignment vertical="center" wrapText="1"/>
    </xf>
    <xf numFmtId="3" fontId="4" fillId="0" borderId="126" xfId="97" applyNumberFormat="1" applyFont="1" applyFill="1" applyBorder="1" applyAlignment="1">
      <alignment vertical="center" wrapText="1"/>
    </xf>
  </cellXfs>
  <cellStyles count="9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8000000}"/>
    <cellStyle name="20% - Accent2" xfId="8" xr:uid="{00000000-0005-0000-0000-000009000000}"/>
    <cellStyle name="20% - Accent3" xfId="9" xr:uid="{00000000-0005-0000-0000-00000A000000}"/>
    <cellStyle name="20% - Accent4" xfId="10" xr:uid="{00000000-0005-0000-0000-00000B000000}"/>
    <cellStyle name="20% - Accent5" xfId="11" xr:uid="{00000000-0005-0000-0000-00000C000000}"/>
    <cellStyle name="20% - Accent6" xfId="12" xr:uid="{00000000-0005-0000-0000-00000D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6000000}"/>
    <cellStyle name="40% - Accent2" xfId="20" xr:uid="{00000000-0005-0000-0000-000017000000}"/>
    <cellStyle name="40% - Accent3" xfId="21" xr:uid="{00000000-0005-0000-0000-000018000000}"/>
    <cellStyle name="40% - Accent4" xfId="22" xr:uid="{00000000-0005-0000-0000-000019000000}"/>
    <cellStyle name="40% - Accent5" xfId="23" xr:uid="{00000000-0005-0000-0000-00001A000000}"/>
    <cellStyle name="40% - Accent6" xfId="24" xr:uid="{00000000-0005-0000-0000-00001B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24000000}"/>
    <cellStyle name="60% - Accent2" xfId="32" xr:uid="{00000000-0005-0000-0000-000025000000}"/>
    <cellStyle name="60% - Accent3" xfId="33" xr:uid="{00000000-0005-0000-0000-000026000000}"/>
    <cellStyle name="60% - Accent4" xfId="34" xr:uid="{00000000-0005-0000-0000-000027000000}"/>
    <cellStyle name="60% - Accent5" xfId="35" xr:uid="{00000000-0005-0000-0000-000028000000}"/>
    <cellStyle name="60% - Accent6" xfId="36" xr:uid="{00000000-0005-0000-0000-000029000000}"/>
    <cellStyle name="Accent1" xfId="37" xr:uid="{00000000-0005-0000-0000-00002A000000}"/>
    <cellStyle name="Accent2" xfId="38" xr:uid="{00000000-0005-0000-0000-00002B000000}"/>
    <cellStyle name="Accent3" xfId="39" xr:uid="{00000000-0005-0000-0000-00002C000000}"/>
    <cellStyle name="Accent4" xfId="40" xr:uid="{00000000-0005-0000-0000-00002D000000}"/>
    <cellStyle name="Accent5" xfId="41" xr:uid="{00000000-0005-0000-0000-00002E000000}"/>
    <cellStyle name="Accent6" xfId="42" xr:uid="{00000000-0005-0000-0000-00002F000000}"/>
    <cellStyle name="Bad" xfId="43" xr:uid="{00000000-0005-0000-0000-000030000000}"/>
    <cellStyle name="Bevitel" xfId="44" builtinId="20" customBuiltin="1"/>
    <cellStyle name="Calculation" xfId="45" xr:uid="{00000000-0005-0000-0000-000032000000}"/>
    <cellStyle name="Check Cell" xfId="46" xr:uid="{00000000-0005-0000-0000-000033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A000000}"/>
    <cellStyle name="Ezres 2" xfId="54" xr:uid="{00000000-0005-0000-0000-00003B000000}"/>
    <cellStyle name="Ezres 3" xfId="55" xr:uid="{00000000-0005-0000-0000-00003C000000}"/>
    <cellStyle name="Ezres 4" xfId="56" xr:uid="{00000000-0005-0000-0000-00003D000000}"/>
    <cellStyle name="Figyelmeztetés" xfId="57" builtinId="11" customBuiltin="1"/>
    <cellStyle name="Good" xfId="58" xr:uid="{00000000-0005-0000-0000-00003F000000}"/>
    <cellStyle name="Heading 1" xfId="59" xr:uid="{00000000-0005-0000-0000-000040000000}"/>
    <cellStyle name="Heading 2" xfId="60" xr:uid="{00000000-0005-0000-0000-000041000000}"/>
    <cellStyle name="Heading 3" xfId="61" xr:uid="{00000000-0005-0000-0000-000042000000}"/>
    <cellStyle name="Heading 4" xfId="62" xr:uid="{00000000-0005-0000-0000-000043000000}"/>
    <cellStyle name="Hivatkozott cella" xfId="63" builtinId="24" customBuiltin="1"/>
    <cellStyle name="Input" xfId="64" xr:uid="{00000000-0005-0000-0000-000045000000}"/>
    <cellStyle name="Jegyzet" xfId="65" builtinId="10" customBuiltin="1"/>
    <cellStyle name="Jelölőszín 1" xfId="66" builtinId="29" customBuiltin="1"/>
    <cellStyle name="Jelölőszín 2" xfId="67" builtinId="33" customBuiltin="1"/>
    <cellStyle name="Jelölőszín 3" xfId="68" builtinId="37" customBuiltin="1"/>
    <cellStyle name="Jelölőszín 4" xfId="69" builtinId="41" customBuiltin="1"/>
    <cellStyle name="Jelölőszín 5" xfId="70" builtinId="45" customBuiltin="1"/>
    <cellStyle name="Jelölőszín 6" xfId="71" builtinId="49" customBuiltin="1"/>
    <cellStyle name="Jó" xfId="72" builtinId="26" customBuiltin="1"/>
    <cellStyle name="Kimenet" xfId="73" builtinId="21" customBuiltin="1"/>
    <cellStyle name="Linked Cell" xfId="74" xr:uid="{00000000-0005-0000-0000-000049000000}"/>
    <cellStyle name="Magyarázó szöveg" xfId="75" builtinId="53" customBuiltin="1"/>
    <cellStyle name="Neutral" xfId="76" xr:uid="{00000000-0005-0000-0000-00004B000000}"/>
    <cellStyle name="Normál" xfId="0" builtinId="0"/>
    <cellStyle name="Normál 2" xfId="77" xr:uid="{00000000-0005-0000-0000-00004D000000}"/>
    <cellStyle name="Normál 3" xfId="78" xr:uid="{00000000-0005-0000-0000-00004E000000}"/>
    <cellStyle name="Normál 4" xfId="79" xr:uid="{00000000-0005-0000-0000-00004F000000}"/>
    <cellStyle name="Normál 5" xfId="80" xr:uid="{00000000-0005-0000-0000-000050000000}"/>
    <cellStyle name="Normál_2007.évi konc. összefoglaló bevétel" xfId="81" xr:uid="{00000000-0005-0000-0000-000051000000}"/>
    <cellStyle name="Normál_2007.évi konc. összefoglaló bevétel 2" xfId="96" xr:uid="{00000000-0005-0000-0000-000052000000}"/>
    <cellStyle name="Normál_Beruházási tábla 2007 2" xfId="97" xr:uid="{00000000-0005-0000-0000-000053000000}"/>
    <cellStyle name="Normál_EU-s tábla kv-hez 2" xfId="98" xr:uid="{00000000-0005-0000-0000-000054000000}"/>
    <cellStyle name="Normál_SEGEDLETEK" xfId="82" xr:uid="{00000000-0005-0000-0000-000055000000}"/>
    <cellStyle name="Normál_Városfejlesztési Iroda - 2008. kv. tervezés" xfId="83" xr:uid="{00000000-0005-0000-0000-000056000000}"/>
    <cellStyle name="Normál_Városfejlesztési Iroda - 2008. kv. tervezés 2" xfId="95" xr:uid="{00000000-0005-0000-0000-000057000000}"/>
    <cellStyle name="Note" xfId="84" xr:uid="{00000000-0005-0000-0000-000058000000}"/>
    <cellStyle name="Output" xfId="85" xr:uid="{00000000-0005-0000-0000-000059000000}"/>
    <cellStyle name="Összesen" xfId="86" builtinId="25" customBuiltin="1"/>
    <cellStyle name="Rossz" xfId="87" builtinId="27" customBuiltin="1"/>
    <cellStyle name="Semleges" xfId="88" builtinId="28" customBuiltin="1"/>
    <cellStyle name="Számítás" xfId="89" builtinId="22" customBuiltin="1"/>
    <cellStyle name="Százalék" xfId="90" builtinId="5"/>
    <cellStyle name="Százalék 2" xfId="91" xr:uid="{00000000-0005-0000-0000-00005F000000}"/>
    <cellStyle name="Title" xfId="92" xr:uid="{00000000-0005-0000-0000-000060000000}"/>
    <cellStyle name="Total" xfId="93" xr:uid="{00000000-0005-0000-0000-000061000000}"/>
    <cellStyle name="Warning Text" xfId="94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pucsek\Documents\2021%20home\Nemzetis&#233;gek\2021.%20&#233;vi%20k&#246;ls&#233;gvet&#233;s%20tervez&#233;s\2016.%20&#233;vi%20El&#337;ri&#225;nyzat%20felhaszn&#225;l&#225;si%20terv\2016.%20&#233;vi%20El&#337;ir&#225;nyzat%20felhaszn&#225;l&#225;si%20terv%20Lengy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dviditási terv"/>
      <sheetName val="Részletes"/>
    </sheetNames>
    <sheetDataSet>
      <sheetData sheetId="0"/>
      <sheetData sheetId="1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9">
          <cell r="F19">
            <v>0</v>
          </cell>
          <cell r="G19">
            <v>0</v>
          </cell>
          <cell r="H19">
            <v>0</v>
          </cell>
        </row>
        <row r="35">
          <cell r="G35">
            <v>0</v>
          </cell>
          <cell r="H35">
            <v>0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9"/>
  <sheetViews>
    <sheetView tabSelected="1" view="pageBreakPreview" zoomScaleNormal="100" workbookViewId="0">
      <selection activeCell="A9" sqref="A9:A46"/>
    </sheetView>
  </sheetViews>
  <sheetFormatPr defaultColWidth="9.140625" defaultRowHeight="16.5" x14ac:dyDescent="0.3"/>
  <cols>
    <col min="1" max="1" width="3.5703125" style="251" bestFit="1" customWidth="1"/>
    <col min="2" max="2" width="3.7109375" style="253" customWidth="1"/>
    <col min="3" max="3" width="4.140625" style="254" customWidth="1"/>
    <col min="4" max="4" width="81.28515625" style="255" bestFit="1" customWidth="1"/>
    <col min="5" max="5" width="15.28515625" style="269" bestFit="1" customWidth="1"/>
    <col min="6" max="6" width="10.28515625" style="253" bestFit="1" customWidth="1"/>
    <col min="7" max="16384" width="9.140625" style="253"/>
  </cols>
  <sheetData>
    <row r="1" spans="1:9" s="250" customFormat="1" x14ac:dyDescent="0.2">
      <c r="A1" s="248"/>
      <c r="B1" s="387" t="s">
        <v>156</v>
      </c>
      <c r="C1" s="387"/>
      <c r="D1" s="387"/>
      <c r="E1" s="249"/>
      <c r="F1" s="249"/>
      <c r="G1" s="249"/>
    </row>
    <row r="2" spans="1:9" s="250" customFormat="1" ht="17.25" x14ac:dyDescent="0.3">
      <c r="A2" s="251"/>
      <c r="B2" s="388" t="s">
        <v>157</v>
      </c>
      <c r="C2" s="388"/>
      <c r="D2" s="388"/>
      <c r="E2" s="388"/>
    </row>
    <row r="3" spans="1:9" s="250" customFormat="1" x14ac:dyDescent="0.3">
      <c r="A3" s="251"/>
      <c r="B3" s="389" t="s">
        <v>147</v>
      </c>
      <c r="C3" s="389"/>
      <c r="D3" s="389"/>
      <c r="E3" s="389"/>
      <c r="F3" s="252"/>
      <c r="G3" s="252"/>
      <c r="H3" s="252"/>
      <c r="I3" s="252"/>
    </row>
    <row r="4" spans="1:9" s="250" customFormat="1" x14ac:dyDescent="0.3">
      <c r="A4" s="251"/>
      <c r="B4" s="389" t="s">
        <v>158</v>
      </c>
      <c r="C4" s="389"/>
      <c r="D4" s="389"/>
      <c r="E4" s="389"/>
    </row>
    <row r="5" spans="1:9" s="250" customFormat="1" x14ac:dyDescent="0.3">
      <c r="A5" s="251"/>
      <c r="B5" s="389" t="s">
        <v>202</v>
      </c>
      <c r="C5" s="389"/>
      <c r="D5" s="389"/>
      <c r="E5" s="389"/>
    </row>
    <row r="6" spans="1:9" x14ac:dyDescent="0.3">
      <c r="C6" s="254" t="s">
        <v>159</v>
      </c>
      <c r="E6" s="256" t="s">
        <v>85</v>
      </c>
    </row>
    <row r="7" spans="1:9" s="257" customFormat="1" ht="17.25" thickBot="1" x14ac:dyDescent="0.35">
      <c r="A7" s="251"/>
      <c r="C7" s="258"/>
      <c r="D7" s="259" t="s">
        <v>8</v>
      </c>
      <c r="E7" s="260" t="s">
        <v>9</v>
      </c>
    </row>
    <row r="8" spans="1:9" s="265" customFormat="1" ht="18" thickBot="1" x14ac:dyDescent="0.35">
      <c r="A8" s="251"/>
      <c r="B8" s="261"/>
      <c r="C8" s="262"/>
      <c r="D8" s="263" t="s">
        <v>0</v>
      </c>
      <c r="E8" s="264" t="s">
        <v>160</v>
      </c>
    </row>
    <row r="9" spans="1:9" ht="24.75" customHeight="1" x14ac:dyDescent="0.35">
      <c r="A9" s="251">
        <v>1</v>
      </c>
      <c r="B9" s="266" t="s">
        <v>161</v>
      </c>
      <c r="C9" s="267"/>
      <c r="D9" s="268" t="s">
        <v>162</v>
      </c>
    </row>
    <row r="10" spans="1:9" ht="17.25" x14ac:dyDescent="0.35">
      <c r="A10" s="251">
        <v>2</v>
      </c>
      <c r="C10" s="270" t="s">
        <v>26</v>
      </c>
      <c r="D10" s="271" t="s">
        <v>188</v>
      </c>
      <c r="E10" s="272"/>
    </row>
    <row r="11" spans="1:9" ht="17.25" x14ac:dyDescent="0.35">
      <c r="A11" s="251">
        <v>3</v>
      </c>
      <c r="C11" s="270"/>
      <c r="D11" s="273"/>
    </row>
    <row r="12" spans="1:9" ht="17.25" x14ac:dyDescent="0.35">
      <c r="A12" s="251">
        <v>4</v>
      </c>
      <c r="C12" s="270" t="s">
        <v>28</v>
      </c>
      <c r="D12" s="271" t="s">
        <v>31</v>
      </c>
    </row>
    <row r="13" spans="1:9" ht="17.25" x14ac:dyDescent="0.35">
      <c r="A13" s="251">
        <v>5</v>
      </c>
      <c r="C13" s="270"/>
      <c r="D13" s="273"/>
    </row>
    <row r="14" spans="1:9" ht="17.25" x14ac:dyDescent="0.35">
      <c r="A14" s="251">
        <v>6</v>
      </c>
      <c r="C14" s="270" t="s">
        <v>30</v>
      </c>
      <c r="D14" s="271" t="s">
        <v>33</v>
      </c>
    </row>
    <row r="15" spans="1:9" ht="17.25" x14ac:dyDescent="0.35">
      <c r="A15" s="251">
        <v>7</v>
      </c>
      <c r="C15" s="270"/>
      <c r="D15" s="273"/>
    </row>
    <row r="16" spans="1:9" ht="17.25" x14ac:dyDescent="0.35">
      <c r="A16" s="251">
        <v>8</v>
      </c>
      <c r="C16" s="270" t="s">
        <v>32</v>
      </c>
      <c r="D16" s="271" t="s">
        <v>65</v>
      </c>
    </row>
    <row r="17" spans="1:5" ht="17.25" x14ac:dyDescent="0.35">
      <c r="A17" s="251">
        <v>9</v>
      </c>
      <c r="C17" s="270"/>
      <c r="D17" s="273"/>
    </row>
    <row r="18" spans="1:5" ht="17.25" x14ac:dyDescent="0.35">
      <c r="A18" s="251">
        <v>10</v>
      </c>
      <c r="C18" s="270" t="s">
        <v>34</v>
      </c>
      <c r="D18" s="271" t="s">
        <v>12</v>
      </c>
    </row>
    <row r="19" spans="1:5" ht="17.25" thickBot="1" x14ac:dyDescent="0.35">
      <c r="A19" s="251">
        <v>11</v>
      </c>
      <c r="D19" s="273"/>
      <c r="E19" s="274"/>
    </row>
    <row r="20" spans="1:5" s="250" customFormat="1" ht="24.95" customHeight="1" thickBot="1" x14ac:dyDescent="0.35">
      <c r="A20" s="251">
        <v>12</v>
      </c>
      <c r="B20" s="261" t="s">
        <v>161</v>
      </c>
      <c r="C20" s="275"/>
      <c r="D20" s="276" t="s">
        <v>163</v>
      </c>
      <c r="E20" s="277">
        <f>SUM(E9:E19)</f>
        <v>0</v>
      </c>
    </row>
    <row r="21" spans="1:5" ht="24.95" customHeight="1" x14ac:dyDescent="0.35">
      <c r="A21" s="251">
        <v>13</v>
      </c>
      <c r="B21" s="266" t="s">
        <v>164</v>
      </c>
      <c r="C21" s="267"/>
      <c r="D21" s="268" t="s">
        <v>165</v>
      </c>
    </row>
    <row r="22" spans="1:5" ht="17.25" x14ac:dyDescent="0.35">
      <c r="A22" s="251">
        <v>14</v>
      </c>
      <c r="C22" s="270" t="s">
        <v>26</v>
      </c>
      <c r="D22" s="271" t="s">
        <v>16</v>
      </c>
    </row>
    <row r="23" spans="1:5" ht="17.25" x14ac:dyDescent="0.3">
      <c r="A23" s="251">
        <v>15</v>
      </c>
      <c r="C23" s="278"/>
      <c r="D23" s="273" t="s">
        <v>192</v>
      </c>
      <c r="E23" s="374">
        <v>-20</v>
      </c>
    </row>
    <row r="24" spans="1:5" ht="17.25" x14ac:dyDescent="0.3">
      <c r="A24" s="251">
        <v>16</v>
      </c>
      <c r="C24" s="278"/>
      <c r="D24" s="273" t="s">
        <v>193</v>
      </c>
      <c r="E24" s="374">
        <v>43</v>
      </c>
    </row>
    <row r="25" spans="1:5" ht="17.25" x14ac:dyDescent="0.3">
      <c r="A25" s="251">
        <v>17</v>
      </c>
      <c r="C25" s="278"/>
      <c r="D25" s="273" t="s">
        <v>203</v>
      </c>
      <c r="E25" s="374">
        <v>-50</v>
      </c>
    </row>
    <row r="26" spans="1:5" ht="17.25" x14ac:dyDescent="0.3">
      <c r="A26" s="251">
        <v>18</v>
      </c>
      <c r="C26" s="278"/>
      <c r="D26" s="273" t="s">
        <v>204</v>
      </c>
      <c r="E26" s="374">
        <v>10</v>
      </c>
    </row>
    <row r="27" spans="1:5" ht="17.25" x14ac:dyDescent="0.35">
      <c r="A27" s="251">
        <v>19</v>
      </c>
      <c r="C27" s="278"/>
      <c r="D27" s="273"/>
      <c r="E27" s="378">
        <f>SUM(E23:E26)</f>
        <v>-17</v>
      </c>
    </row>
    <row r="28" spans="1:5" ht="17.25" x14ac:dyDescent="0.35">
      <c r="A28" s="251">
        <v>20</v>
      </c>
      <c r="C28" s="270" t="s">
        <v>28</v>
      </c>
      <c r="D28" s="271" t="s">
        <v>23</v>
      </c>
    </row>
    <row r="29" spans="1:5" ht="17.25" x14ac:dyDescent="0.3">
      <c r="A29" s="251">
        <v>21</v>
      </c>
      <c r="C29" s="278"/>
      <c r="D29" s="273" t="s">
        <v>192</v>
      </c>
      <c r="E29" s="374">
        <v>-17</v>
      </c>
    </row>
    <row r="30" spans="1:5" ht="17.25" x14ac:dyDescent="0.3">
      <c r="A30" s="251">
        <v>22</v>
      </c>
      <c r="C30" s="278"/>
      <c r="D30" s="273" t="s">
        <v>193</v>
      </c>
      <c r="E30" s="374">
        <v>8</v>
      </c>
    </row>
    <row r="31" spans="1:5" ht="17.25" x14ac:dyDescent="0.3">
      <c r="A31" s="251">
        <v>23</v>
      </c>
      <c r="C31" s="278"/>
      <c r="D31" s="273" t="s">
        <v>203</v>
      </c>
      <c r="E31" s="374">
        <v>-15</v>
      </c>
    </row>
    <row r="32" spans="1:5" ht="17.25" x14ac:dyDescent="0.3">
      <c r="A32" s="251">
        <v>24</v>
      </c>
      <c r="C32" s="278"/>
      <c r="D32" s="273" t="s">
        <v>204</v>
      </c>
      <c r="E32" s="374">
        <v>2</v>
      </c>
    </row>
    <row r="33" spans="1:5" ht="17.25" x14ac:dyDescent="0.35">
      <c r="A33" s="251">
        <v>25</v>
      </c>
      <c r="C33" s="278"/>
      <c r="D33" s="273"/>
      <c r="E33" s="378">
        <f>SUM(E29:E32)</f>
        <v>-22</v>
      </c>
    </row>
    <row r="34" spans="1:5" ht="17.25" x14ac:dyDescent="0.35">
      <c r="A34" s="251">
        <v>26</v>
      </c>
      <c r="C34" s="270" t="s">
        <v>30</v>
      </c>
      <c r="D34" s="271" t="s">
        <v>17</v>
      </c>
    </row>
    <row r="35" spans="1:5" s="375" customFormat="1" ht="17.25" x14ac:dyDescent="0.35">
      <c r="A35" s="251">
        <v>27</v>
      </c>
      <c r="C35" s="376"/>
      <c r="D35" s="273" t="s">
        <v>192</v>
      </c>
      <c r="E35" s="377">
        <v>37</v>
      </c>
    </row>
    <row r="36" spans="1:5" s="375" customFormat="1" ht="17.25" x14ac:dyDescent="0.35">
      <c r="A36" s="251">
        <v>28</v>
      </c>
      <c r="C36" s="376"/>
      <c r="D36" s="273" t="s">
        <v>193</v>
      </c>
      <c r="E36" s="377">
        <v>83</v>
      </c>
    </row>
    <row r="37" spans="1:5" ht="17.25" x14ac:dyDescent="0.3">
      <c r="A37" s="251">
        <v>29</v>
      </c>
      <c r="C37" s="278"/>
      <c r="D37" s="273" t="s">
        <v>203</v>
      </c>
      <c r="E37" s="374">
        <v>-69</v>
      </c>
    </row>
    <row r="38" spans="1:5" ht="17.25" x14ac:dyDescent="0.3">
      <c r="A38" s="251">
        <v>30</v>
      </c>
      <c r="C38" s="278"/>
      <c r="D38" s="273" t="s">
        <v>204</v>
      </c>
      <c r="E38" s="374">
        <v>-12</v>
      </c>
    </row>
    <row r="39" spans="1:5" ht="17.25" x14ac:dyDescent="0.35">
      <c r="A39" s="251">
        <v>31</v>
      </c>
      <c r="C39" s="278"/>
      <c r="D39" s="273"/>
      <c r="E39" s="378">
        <f>SUM(E35:E38)</f>
        <v>39</v>
      </c>
    </row>
    <row r="40" spans="1:5" ht="17.25" x14ac:dyDescent="0.35">
      <c r="A40" s="251">
        <v>32</v>
      </c>
      <c r="C40" s="270" t="s">
        <v>32</v>
      </c>
      <c r="D40" s="271" t="s">
        <v>77</v>
      </c>
    </row>
    <row r="41" spans="1:5" ht="17.25" x14ac:dyDescent="0.3">
      <c r="A41" s="251">
        <v>33</v>
      </c>
      <c r="C41" s="278"/>
      <c r="D41" s="273"/>
    </row>
    <row r="42" spans="1:5" ht="17.25" x14ac:dyDescent="0.35">
      <c r="A42" s="251">
        <v>34</v>
      </c>
      <c r="C42" s="270" t="s">
        <v>34</v>
      </c>
      <c r="D42" s="271" t="s">
        <v>166</v>
      </c>
    </row>
    <row r="43" spans="1:5" ht="17.25" x14ac:dyDescent="0.3">
      <c r="A43" s="251">
        <v>35</v>
      </c>
      <c r="C43" s="278"/>
      <c r="D43" s="273" t="s">
        <v>205</v>
      </c>
      <c r="E43" s="374">
        <v>-20</v>
      </c>
    </row>
    <row r="44" spans="1:5" ht="17.25" x14ac:dyDescent="0.3">
      <c r="A44" s="251">
        <v>36</v>
      </c>
      <c r="C44" s="278"/>
      <c r="D44" s="273" t="s">
        <v>206</v>
      </c>
      <c r="E44" s="374">
        <v>20</v>
      </c>
    </row>
    <row r="45" spans="1:5" ht="18" thickBot="1" x14ac:dyDescent="0.4">
      <c r="A45" s="251">
        <v>37</v>
      </c>
      <c r="C45" s="278"/>
      <c r="D45" s="273"/>
      <c r="E45" s="378">
        <f>SUM(E43:E44)</f>
        <v>0</v>
      </c>
    </row>
    <row r="46" spans="1:5" s="250" customFormat="1" ht="24.95" customHeight="1" thickBot="1" x14ac:dyDescent="0.35">
      <c r="A46" s="251">
        <v>38</v>
      </c>
      <c r="B46" s="261"/>
      <c r="C46" s="275"/>
      <c r="D46" s="276" t="s">
        <v>167</v>
      </c>
      <c r="E46" s="277">
        <f>SUM(E27,E33,E39,E45)</f>
        <v>0</v>
      </c>
    </row>
    <row r="47" spans="1:5" x14ac:dyDescent="0.3">
      <c r="E47" s="269">
        <f>+E20-E46</f>
        <v>0</v>
      </c>
    </row>
    <row r="63" spans="2:5" ht="17.25" x14ac:dyDescent="0.35">
      <c r="B63" s="266"/>
      <c r="C63" s="267"/>
      <c r="D63" s="268"/>
      <c r="E63" s="279"/>
    </row>
    <row r="64" spans="2:5" ht="17.25" x14ac:dyDescent="0.35">
      <c r="B64" s="266"/>
      <c r="C64" s="267"/>
      <c r="D64" s="268"/>
      <c r="E64" s="279"/>
    </row>
    <row r="65" spans="2:5" ht="17.25" x14ac:dyDescent="0.35">
      <c r="B65" s="266"/>
      <c r="C65" s="267"/>
      <c r="D65" s="268"/>
      <c r="E65" s="279"/>
    </row>
    <row r="66" spans="2:5" ht="17.25" x14ac:dyDescent="0.35">
      <c r="B66" s="266"/>
      <c r="C66" s="267"/>
      <c r="D66" s="268"/>
      <c r="E66" s="279"/>
    </row>
    <row r="67" spans="2:5" ht="17.25" x14ac:dyDescent="0.35">
      <c r="B67" s="266"/>
      <c r="C67" s="267"/>
      <c r="D67" s="268"/>
      <c r="E67" s="279"/>
    </row>
    <row r="86" spans="1:9" s="269" customFormat="1" x14ac:dyDescent="0.3">
      <c r="A86" s="251"/>
      <c r="B86" s="257"/>
      <c r="C86" s="258"/>
      <c r="D86" s="259"/>
      <c r="F86" s="253"/>
      <c r="G86" s="253"/>
      <c r="H86" s="253"/>
      <c r="I86" s="253"/>
    </row>
    <row r="136" spans="1:9" x14ac:dyDescent="0.3">
      <c r="E136" s="256"/>
    </row>
    <row r="137" spans="1:9" x14ac:dyDescent="0.3">
      <c r="B137" s="257"/>
      <c r="C137" s="258"/>
      <c r="D137" s="259"/>
    </row>
    <row r="138" spans="1:9" x14ac:dyDescent="0.3">
      <c r="C138" s="258"/>
      <c r="D138" s="259"/>
      <c r="E138" s="260"/>
    </row>
    <row r="139" spans="1:9" x14ac:dyDescent="0.3">
      <c r="B139" s="257"/>
      <c r="C139" s="258"/>
      <c r="D139" s="259"/>
    </row>
    <row r="141" spans="1:9" s="269" customFormat="1" ht="17.25" x14ac:dyDescent="0.35">
      <c r="A141" s="251"/>
      <c r="B141" s="266"/>
      <c r="C141" s="267"/>
      <c r="D141" s="268"/>
      <c r="F141" s="253"/>
      <c r="G141" s="253"/>
      <c r="H141" s="253"/>
      <c r="I141" s="253"/>
    </row>
    <row r="142" spans="1:9" s="269" customFormat="1" x14ac:dyDescent="0.3">
      <c r="A142" s="251"/>
      <c r="B142" s="253"/>
      <c r="C142" s="254"/>
      <c r="D142" s="280"/>
      <c r="F142" s="253"/>
      <c r="G142" s="253"/>
      <c r="H142" s="253"/>
      <c r="I142" s="253"/>
    </row>
    <row r="143" spans="1:9" s="269" customFormat="1" ht="17.25" x14ac:dyDescent="0.35">
      <c r="A143" s="251"/>
      <c r="B143" s="253"/>
      <c r="C143" s="278"/>
      <c r="D143" s="281"/>
      <c r="F143" s="253"/>
      <c r="G143" s="253"/>
      <c r="H143" s="253"/>
      <c r="I143" s="253"/>
    </row>
    <row r="189" spans="1:9" x14ac:dyDescent="0.3">
      <c r="E189" s="256"/>
    </row>
    <row r="190" spans="1:9" x14ac:dyDescent="0.3">
      <c r="B190" s="257"/>
      <c r="C190" s="258"/>
      <c r="D190" s="259"/>
    </row>
    <row r="191" spans="1:9" x14ac:dyDescent="0.3">
      <c r="C191" s="258"/>
      <c r="D191" s="259"/>
      <c r="E191" s="260"/>
    </row>
    <row r="192" spans="1:9" s="269" customFormat="1" x14ac:dyDescent="0.3">
      <c r="A192" s="251"/>
      <c r="B192" s="257"/>
      <c r="C192" s="258"/>
      <c r="D192" s="259"/>
      <c r="F192" s="253"/>
      <c r="G192" s="253"/>
      <c r="H192" s="253"/>
      <c r="I192" s="253"/>
    </row>
    <row r="209" spans="1:9" s="255" customFormat="1" x14ac:dyDescent="0.3">
      <c r="A209" s="251"/>
      <c r="B209" s="253"/>
      <c r="C209" s="254"/>
      <c r="E209" s="269"/>
      <c r="F209" s="253"/>
      <c r="G209" s="253"/>
      <c r="H209" s="253"/>
      <c r="I209" s="253"/>
    </row>
    <row r="231" spans="3:5" ht="17.25" x14ac:dyDescent="0.35">
      <c r="C231" s="278"/>
      <c r="D231" s="281"/>
      <c r="E231" s="272"/>
    </row>
    <row r="232" spans="3:5" ht="17.25" x14ac:dyDescent="0.35">
      <c r="C232" s="278"/>
      <c r="D232" s="281"/>
      <c r="E232" s="272"/>
    </row>
    <row r="234" spans="3:5" ht="17.25" x14ac:dyDescent="0.35">
      <c r="C234" s="278"/>
      <c r="D234" s="281"/>
    </row>
    <row r="240" spans="3:5" ht="17.25" x14ac:dyDescent="0.35">
      <c r="C240" s="278"/>
      <c r="D240" s="281"/>
      <c r="E240" s="272"/>
    </row>
    <row r="243" spans="2:5" x14ac:dyDescent="0.3">
      <c r="E243" s="256"/>
    </row>
    <row r="244" spans="2:5" x14ac:dyDescent="0.3">
      <c r="B244" s="257"/>
      <c r="C244" s="258"/>
      <c r="D244" s="259"/>
    </row>
    <row r="245" spans="2:5" x14ac:dyDescent="0.3">
      <c r="C245" s="258"/>
      <c r="D245" s="259"/>
      <c r="E245" s="260"/>
    </row>
    <row r="246" spans="2:5" x14ac:dyDescent="0.3">
      <c r="B246" s="257"/>
      <c r="C246" s="258"/>
      <c r="D246" s="259"/>
    </row>
    <row r="248" spans="2:5" ht="17.25" x14ac:dyDescent="0.35">
      <c r="C248" s="278"/>
      <c r="D248" s="281"/>
    </row>
    <row r="253" spans="2:5" ht="17.25" x14ac:dyDescent="0.35">
      <c r="C253" s="278"/>
      <c r="D253" s="281"/>
      <c r="E253" s="272"/>
    </row>
    <row r="255" spans="2:5" ht="17.25" x14ac:dyDescent="0.35">
      <c r="C255" s="278"/>
      <c r="D255" s="281"/>
    </row>
    <row r="270" spans="1:9" ht="17.25" x14ac:dyDescent="0.35">
      <c r="C270" s="278"/>
      <c r="D270" s="281"/>
      <c r="E270" s="272"/>
    </row>
    <row r="272" spans="1:9" s="269" customFormat="1" ht="17.25" x14ac:dyDescent="0.35">
      <c r="A272" s="251"/>
      <c r="B272" s="253"/>
      <c r="C272" s="278"/>
      <c r="D272" s="281"/>
      <c r="F272" s="253"/>
      <c r="G272" s="253"/>
      <c r="H272" s="253"/>
      <c r="I272" s="253"/>
    </row>
    <row r="302" spans="3:5" x14ac:dyDescent="0.3">
      <c r="E302" s="282"/>
    </row>
    <row r="303" spans="3:5" ht="17.25" x14ac:dyDescent="0.35">
      <c r="C303" s="278"/>
      <c r="D303" s="281"/>
      <c r="E303" s="272"/>
    </row>
    <row r="305" spans="1:9" s="269" customFormat="1" ht="17.25" x14ac:dyDescent="0.35">
      <c r="A305" s="251"/>
      <c r="B305" s="253"/>
      <c r="C305" s="278"/>
      <c r="D305" s="281"/>
      <c r="F305" s="253"/>
      <c r="G305" s="253"/>
      <c r="H305" s="253"/>
      <c r="I305" s="253"/>
    </row>
    <row r="306" spans="1:9" s="269" customFormat="1" x14ac:dyDescent="0.3">
      <c r="A306" s="251"/>
      <c r="B306" s="253"/>
      <c r="C306" s="254"/>
      <c r="D306" s="280"/>
      <c r="F306" s="253"/>
      <c r="G306" s="253"/>
      <c r="H306" s="253"/>
      <c r="I306" s="253"/>
    </row>
    <row r="321" spans="3:5" ht="17.25" x14ac:dyDescent="0.35">
      <c r="C321" s="278"/>
      <c r="D321" s="281"/>
      <c r="E321" s="272"/>
    </row>
    <row r="322" spans="3:5" x14ac:dyDescent="0.3">
      <c r="D322" s="280"/>
    </row>
    <row r="328" spans="3:5" x14ac:dyDescent="0.3">
      <c r="D328" s="280"/>
    </row>
    <row r="336" spans="3:5" x14ac:dyDescent="0.3">
      <c r="E336" s="282"/>
    </row>
    <row r="342" spans="2:5" x14ac:dyDescent="0.3">
      <c r="E342" s="256"/>
    </row>
    <row r="343" spans="2:5" x14ac:dyDescent="0.3">
      <c r="B343" s="257"/>
      <c r="C343" s="258"/>
      <c r="D343" s="259"/>
    </row>
    <row r="344" spans="2:5" x14ac:dyDescent="0.3">
      <c r="C344" s="258"/>
      <c r="D344" s="259"/>
      <c r="E344" s="260"/>
    </row>
    <row r="345" spans="2:5" x14ac:dyDescent="0.3">
      <c r="B345" s="257"/>
      <c r="C345" s="258"/>
      <c r="D345" s="259"/>
    </row>
    <row r="347" spans="2:5" x14ac:dyDescent="0.3">
      <c r="D347" s="280"/>
    </row>
    <row r="356" spans="4:5" x14ac:dyDescent="0.3">
      <c r="E356" s="282"/>
    </row>
    <row r="360" spans="4:5" ht="17.25" x14ac:dyDescent="0.35">
      <c r="D360" s="281"/>
      <c r="E360" s="272"/>
    </row>
    <row r="361" spans="4:5" ht="17.25" x14ac:dyDescent="0.35">
      <c r="D361" s="281"/>
      <c r="E361" s="272"/>
    </row>
    <row r="379" spans="4:5" ht="17.25" x14ac:dyDescent="0.35">
      <c r="D379" s="281"/>
      <c r="E379" s="272"/>
    </row>
    <row r="381" spans="4:5" x14ac:dyDescent="0.3">
      <c r="D381" s="280"/>
    </row>
    <row r="392" spans="1:9" x14ac:dyDescent="0.3">
      <c r="E392" s="282"/>
    </row>
    <row r="395" spans="1:9" x14ac:dyDescent="0.3">
      <c r="E395" s="256"/>
    </row>
    <row r="396" spans="1:9" x14ac:dyDescent="0.3">
      <c r="B396" s="257"/>
      <c r="C396" s="258"/>
      <c r="D396" s="259"/>
    </row>
    <row r="397" spans="1:9" x14ac:dyDescent="0.3">
      <c r="C397" s="258"/>
      <c r="D397" s="259"/>
      <c r="E397" s="260"/>
    </row>
    <row r="398" spans="1:9" x14ac:dyDescent="0.3">
      <c r="B398" s="257"/>
      <c r="C398" s="258"/>
      <c r="D398" s="259"/>
    </row>
    <row r="400" spans="1:9" s="269" customFormat="1" ht="17.25" x14ac:dyDescent="0.35">
      <c r="A400" s="251"/>
      <c r="B400" s="253"/>
      <c r="C400" s="254"/>
      <c r="D400" s="281"/>
      <c r="F400" s="253"/>
      <c r="G400" s="253"/>
      <c r="H400" s="253"/>
      <c r="I400" s="253"/>
    </row>
    <row r="402" spans="1:9" s="269" customFormat="1" x14ac:dyDescent="0.3">
      <c r="A402" s="251"/>
      <c r="B402" s="253"/>
      <c r="C402" s="254"/>
      <c r="D402" s="280"/>
      <c r="F402" s="253"/>
      <c r="G402" s="253"/>
      <c r="H402" s="253"/>
      <c r="I402" s="253"/>
    </row>
    <row r="449" spans="1:9" x14ac:dyDescent="0.3">
      <c r="E449" s="256"/>
    </row>
    <row r="450" spans="1:9" x14ac:dyDescent="0.3">
      <c r="B450" s="257"/>
      <c r="C450" s="258"/>
      <c r="D450" s="259"/>
    </row>
    <row r="451" spans="1:9" x14ac:dyDescent="0.3">
      <c r="C451" s="258"/>
      <c r="D451" s="259"/>
      <c r="E451" s="260"/>
    </row>
    <row r="452" spans="1:9" x14ac:dyDescent="0.3">
      <c r="B452" s="257"/>
      <c r="C452" s="258"/>
      <c r="D452" s="259"/>
    </row>
    <row r="454" spans="1:9" x14ac:dyDescent="0.3">
      <c r="E454" s="282"/>
    </row>
    <row r="459" spans="1:9" ht="17.25" x14ac:dyDescent="0.35">
      <c r="D459" s="281"/>
      <c r="E459" s="272"/>
    </row>
    <row r="462" spans="1:9" s="269" customFormat="1" x14ac:dyDescent="0.3">
      <c r="A462" s="251"/>
      <c r="B462" s="253"/>
      <c r="C462" s="254"/>
      <c r="D462" s="280"/>
      <c r="F462" s="253"/>
      <c r="G462" s="253"/>
      <c r="H462" s="253"/>
      <c r="I462" s="253"/>
    </row>
    <row r="470" spans="1:9" s="269" customFormat="1" x14ac:dyDescent="0.3">
      <c r="A470" s="251"/>
      <c r="B470" s="253"/>
      <c r="C470" s="254"/>
      <c r="D470" s="280"/>
      <c r="F470" s="253"/>
      <c r="G470" s="253"/>
      <c r="H470" s="253"/>
      <c r="I470" s="253"/>
    </row>
    <row r="489" spans="1:5" s="266" customFormat="1" ht="17.25" x14ac:dyDescent="0.35">
      <c r="A489" s="251"/>
      <c r="C489" s="267"/>
      <c r="D489" s="268"/>
      <c r="E489" s="279"/>
    </row>
  </sheetData>
  <mergeCells count="5">
    <mergeCell ref="B1:D1"/>
    <mergeCell ref="B2:E2"/>
    <mergeCell ref="B3:E3"/>
    <mergeCell ref="B4:E4"/>
    <mergeCell ref="B5:E5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r:id="rId1"/>
  <headerFooter alignWithMargins="0">
    <oddFooter>&amp;C- &amp;P -</oddFooter>
  </headerFooter>
  <rowBreaks count="1" manualBreakCount="1"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6">
    <pageSetUpPr fitToPage="1"/>
  </sheetPr>
  <dimension ref="A1:K64"/>
  <sheetViews>
    <sheetView view="pageBreakPreview" zoomScaleNormal="100" zoomScaleSheetLayoutView="100" workbookViewId="0">
      <selection activeCell="K15" sqref="K15"/>
    </sheetView>
  </sheetViews>
  <sheetFormatPr defaultColWidth="9.140625" defaultRowHeight="15" x14ac:dyDescent="0.3"/>
  <cols>
    <col min="1" max="1" width="3" style="9" bestFit="1" customWidth="1"/>
    <col min="2" max="3" width="5.7109375" style="5" customWidth="1"/>
    <col min="4" max="4" width="60.7109375" style="1" customWidth="1"/>
    <col min="5" max="5" width="11.5703125" style="113" customWidth="1"/>
    <col min="6" max="6" width="11.7109375" style="113" customWidth="1"/>
    <col min="7" max="7" width="11.5703125" style="113" customWidth="1"/>
    <col min="8" max="11" width="13.7109375" style="114" customWidth="1"/>
    <col min="12" max="16384" width="9.140625" style="1"/>
  </cols>
  <sheetData>
    <row r="1" spans="1:11" x14ac:dyDescent="0.3">
      <c r="B1" s="125" t="s">
        <v>168</v>
      </c>
      <c r="C1" s="283"/>
      <c r="D1" s="283"/>
      <c r="E1" s="98"/>
      <c r="F1" s="98"/>
      <c r="G1" s="98"/>
      <c r="H1" s="99"/>
      <c r="I1" s="99"/>
      <c r="J1" s="99"/>
      <c r="K1" s="99"/>
    </row>
    <row r="2" spans="1:11" x14ac:dyDescent="0.3">
      <c r="B2" s="246" t="s">
        <v>169</v>
      </c>
      <c r="C2" s="246"/>
      <c r="D2" s="246"/>
      <c r="E2" s="98"/>
      <c r="F2" s="98"/>
      <c r="G2" s="98"/>
      <c r="H2" s="99"/>
      <c r="I2" s="99"/>
      <c r="J2" s="99"/>
      <c r="K2" s="99"/>
    </row>
    <row r="3" spans="1:11" x14ac:dyDescent="0.3">
      <c r="B3" s="246"/>
      <c r="C3" s="246"/>
      <c r="D3" s="246"/>
      <c r="E3" s="98"/>
      <c r="F3" s="98"/>
      <c r="G3" s="98"/>
      <c r="H3" s="99"/>
      <c r="I3" s="99"/>
      <c r="J3" s="99"/>
      <c r="K3" s="99"/>
    </row>
    <row r="4" spans="1:11" x14ac:dyDescent="0.3">
      <c r="B4" s="390" t="s">
        <v>147</v>
      </c>
      <c r="C4" s="390"/>
      <c r="D4" s="390"/>
      <c r="E4" s="390"/>
      <c r="F4" s="390"/>
      <c r="G4" s="390"/>
      <c r="H4" s="390"/>
      <c r="I4" s="390"/>
      <c r="J4" s="390"/>
      <c r="K4" s="390"/>
    </row>
    <row r="5" spans="1:11" x14ac:dyDescent="0.3">
      <c r="B5" s="390" t="s">
        <v>126</v>
      </c>
      <c r="C5" s="390"/>
      <c r="D5" s="390"/>
      <c r="E5" s="390"/>
      <c r="F5" s="390"/>
      <c r="G5" s="390"/>
      <c r="H5" s="390"/>
      <c r="I5" s="390"/>
      <c r="J5" s="390"/>
      <c r="K5" s="390"/>
    </row>
    <row r="6" spans="1:11" ht="15.75" customHeight="1" x14ac:dyDescent="0.3">
      <c r="C6" s="11"/>
      <c r="D6" s="11"/>
      <c r="E6" s="100"/>
      <c r="F6" s="100"/>
      <c r="G6" s="100"/>
      <c r="H6" s="100"/>
      <c r="I6" s="100"/>
      <c r="J6" s="100"/>
      <c r="K6" s="100" t="s">
        <v>85</v>
      </c>
    </row>
    <row r="7" spans="1:11" s="5" customFormat="1" ht="15.75" thickBot="1" x14ac:dyDescent="0.35">
      <c r="A7" s="9"/>
      <c r="B7" s="5" t="s">
        <v>8</v>
      </c>
      <c r="C7" s="5" t="s">
        <v>9</v>
      </c>
      <c r="D7" s="5" t="s">
        <v>22</v>
      </c>
      <c r="E7" s="100" t="s">
        <v>86</v>
      </c>
      <c r="F7" s="100" t="s">
        <v>87</v>
      </c>
      <c r="G7" s="100" t="s">
        <v>10</v>
      </c>
      <c r="H7" s="100" t="s">
        <v>88</v>
      </c>
      <c r="I7" s="100" t="s">
        <v>116</v>
      </c>
      <c r="J7" s="100" t="s">
        <v>144</v>
      </c>
      <c r="K7" s="100" t="s">
        <v>186</v>
      </c>
    </row>
    <row r="8" spans="1:11" s="7" customFormat="1" ht="60.75" thickBot="1" x14ac:dyDescent="0.25">
      <c r="A8" s="12"/>
      <c r="B8" s="33" t="s">
        <v>1</v>
      </c>
      <c r="C8" s="4" t="s">
        <v>2</v>
      </c>
      <c r="D8" s="6" t="s">
        <v>0</v>
      </c>
      <c r="E8" s="4" t="s">
        <v>127</v>
      </c>
      <c r="F8" s="4" t="s">
        <v>121</v>
      </c>
      <c r="G8" s="284" t="s">
        <v>129</v>
      </c>
      <c r="H8" s="285" t="s">
        <v>170</v>
      </c>
      <c r="I8" s="287" t="s">
        <v>194</v>
      </c>
      <c r="J8" s="287" t="s">
        <v>171</v>
      </c>
      <c r="K8" s="286" t="s">
        <v>201</v>
      </c>
    </row>
    <row r="9" spans="1:11" s="14" customFormat="1" ht="21.75" customHeight="1" x14ac:dyDescent="0.3">
      <c r="A9" s="9">
        <v>1</v>
      </c>
      <c r="B9" s="88">
        <v>1</v>
      </c>
      <c r="C9" s="23"/>
      <c r="D9" s="26" t="s">
        <v>64</v>
      </c>
      <c r="E9" s="101">
        <f t="shared" ref="E9:K9" si="0">SUM(E10:E17)</f>
        <v>3363</v>
      </c>
      <c r="F9" s="101">
        <f t="shared" si="0"/>
        <v>1073</v>
      </c>
      <c r="G9" s="101">
        <f t="shared" si="0"/>
        <v>2660</v>
      </c>
      <c r="H9" s="289">
        <f t="shared" si="0"/>
        <v>4800</v>
      </c>
      <c r="I9" s="101">
        <f t="shared" ref="I9" si="1">SUM(I10:I17)</f>
        <v>3700</v>
      </c>
      <c r="J9" s="101">
        <f t="shared" si="0"/>
        <v>0</v>
      </c>
      <c r="K9" s="102">
        <f t="shared" si="0"/>
        <v>3700</v>
      </c>
    </row>
    <row r="10" spans="1:11" ht="15" customHeight="1" x14ac:dyDescent="0.3">
      <c r="A10" s="9">
        <v>2</v>
      </c>
      <c r="B10" s="35"/>
      <c r="C10" s="3">
        <v>1</v>
      </c>
      <c r="D10" s="2" t="s">
        <v>59</v>
      </c>
      <c r="E10" s="103"/>
      <c r="F10" s="103"/>
      <c r="G10" s="103"/>
      <c r="H10" s="290"/>
      <c r="I10" s="288"/>
      <c r="J10" s="288"/>
      <c r="K10" s="104"/>
    </row>
    <row r="11" spans="1:11" ht="15" customHeight="1" x14ac:dyDescent="0.3">
      <c r="A11" s="9">
        <v>3</v>
      </c>
      <c r="B11" s="35"/>
      <c r="C11" s="3"/>
      <c r="D11" s="90" t="s">
        <v>89</v>
      </c>
      <c r="E11" s="103">
        <v>2113</v>
      </c>
      <c r="F11" s="103">
        <v>520</v>
      </c>
      <c r="G11" s="103">
        <v>2054</v>
      </c>
      <c r="H11" s="293">
        <f>520+1527</f>
        <v>2047</v>
      </c>
      <c r="I11" s="103">
        <v>2047</v>
      </c>
      <c r="J11" s="103"/>
      <c r="K11" s="206">
        <f>SUM(I11:J11)</f>
        <v>2047</v>
      </c>
    </row>
    <row r="12" spans="1:11" ht="15" customHeight="1" x14ac:dyDescent="0.3">
      <c r="A12" s="9">
        <v>4</v>
      </c>
      <c r="B12" s="35"/>
      <c r="C12" s="3"/>
      <c r="D12" s="90" t="s">
        <v>90</v>
      </c>
      <c r="E12" s="103">
        <v>600</v>
      </c>
      <c r="F12" s="103"/>
      <c r="G12" s="103"/>
      <c r="H12" s="293">
        <f>600+800+800</f>
        <v>2200</v>
      </c>
      <c r="I12" s="103">
        <v>1100</v>
      </c>
      <c r="J12" s="103"/>
      <c r="K12" s="206">
        <f t="shared" ref="K12:K13" si="2">SUM(I12:J12)</f>
        <v>1100</v>
      </c>
    </row>
    <row r="13" spans="1:11" ht="15" customHeight="1" x14ac:dyDescent="0.3">
      <c r="A13" s="9">
        <v>5</v>
      </c>
      <c r="B13" s="35"/>
      <c r="C13" s="3"/>
      <c r="D13" s="90" t="s">
        <v>75</v>
      </c>
      <c r="E13" s="103">
        <v>650</v>
      </c>
      <c r="F13" s="103">
        <v>553</v>
      </c>
      <c r="G13" s="103">
        <v>553</v>
      </c>
      <c r="H13" s="293">
        <v>553</v>
      </c>
      <c r="I13" s="103">
        <v>553</v>
      </c>
      <c r="J13" s="103"/>
      <c r="K13" s="206">
        <f t="shared" si="2"/>
        <v>553</v>
      </c>
    </row>
    <row r="14" spans="1:11" ht="15" customHeight="1" x14ac:dyDescent="0.3">
      <c r="A14" s="9">
        <v>6</v>
      </c>
      <c r="B14" s="35"/>
      <c r="C14" s="3"/>
      <c r="D14" s="90" t="s">
        <v>146</v>
      </c>
      <c r="E14" s="103"/>
      <c r="F14" s="103"/>
      <c r="G14" s="103">
        <v>50</v>
      </c>
      <c r="H14" s="293"/>
      <c r="I14" s="103"/>
      <c r="J14" s="103"/>
      <c r="K14" s="206"/>
    </row>
    <row r="15" spans="1:11" ht="15" customHeight="1" x14ac:dyDescent="0.3">
      <c r="A15" s="9">
        <v>7</v>
      </c>
      <c r="B15" s="35"/>
      <c r="C15" s="3">
        <v>2</v>
      </c>
      <c r="D15" s="2" t="s">
        <v>11</v>
      </c>
      <c r="E15" s="103"/>
      <c r="F15" s="103"/>
      <c r="G15" s="103"/>
      <c r="H15" s="293"/>
      <c r="I15" s="103"/>
      <c r="J15" s="103"/>
      <c r="K15" s="206"/>
    </row>
    <row r="16" spans="1:11" ht="15" customHeight="1" x14ac:dyDescent="0.3">
      <c r="A16" s="9">
        <v>8</v>
      </c>
      <c r="B16" s="35"/>
      <c r="C16" s="3">
        <v>3</v>
      </c>
      <c r="D16" s="2" t="s">
        <v>31</v>
      </c>
      <c r="E16" s="103"/>
      <c r="F16" s="103"/>
      <c r="G16" s="103">
        <v>3</v>
      </c>
      <c r="H16" s="293"/>
      <c r="I16" s="103"/>
      <c r="J16" s="103"/>
      <c r="K16" s="206"/>
    </row>
    <row r="17" spans="1:11" ht="15" customHeight="1" x14ac:dyDescent="0.3">
      <c r="A17" s="9">
        <v>9</v>
      </c>
      <c r="B17" s="35"/>
      <c r="C17" s="3">
        <v>4</v>
      </c>
      <c r="D17" s="2" t="s">
        <v>33</v>
      </c>
      <c r="E17" s="103"/>
      <c r="F17" s="103"/>
      <c r="G17" s="103"/>
      <c r="H17" s="293"/>
      <c r="I17" s="103"/>
      <c r="J17" s="103"/>
      <c r="K17" s="206"/>
    </row>
    <row r="18" spans="1:11" s="14" customFormat="1" ht="21.75" customHeight="1" x14ac:dyDescent="0.3">
      <c r="A18" s="9">
        <v>10</v>
      </c>
      <c r="B18" s="89">
        <v>2</v>
      </c>
      <c r="C18" s="25"/>
      <c r="D18" s="26" t="s">
        <v>65</v>
      </c>
      <c r="E18" s="105">
        <f t="shared" ref="E18:K18" si="3">SUM(E19:E21)</f>
        <v>0</v>
      </c>
      <c r="F18" s="105">
        <f t="shared" si="3"/>
        <v>0</v>
      </c>
      <c r="G18" s="105">
        <f t="shared" si="3"/>
        <v>0</v>
      </c>
      <c r="H18" s="291">
        <f t="shared" si="3"/>
        <v>0</v>
      </c>
      <c r="I18" s="105">
        <f t="shared" ref="I18" si="4">SUM(I19:I21)</f>
        <v>0</v>
      </c>
      <c r="J18" s="105">
        <f t="shared" si="3"/>
        <v>0</v>
      </c>
      <c r="K18" s="106">
        <f t="shared" si="3"/>
        <v>0</v>
      </c>
    </row>
    <row r="19" spans="1:11" ht="15" customHeight="1" x14ac:dyDescent="0.3">
      <c r="A19" s="9">
        <v>11</v>
      </c>
      <c r="B19" s="35"/>
      <c r="C19" s="3">
        <v>5</v>
      </c>
      <c r="D19" s="2" t="s">
        <v>60</v>
      </c>
      <c r="E19" s="103"/>
      <c r="F19" s="103"/>
      <c r="G19" s="103"/>
      <c r="H19" s="290"/>
      <c r="I19" s="288"/>
      <c r="J19" s="288"/>
      <c r="K19" s="104"/>
    </row>
    <row r="20" spans="1:11" ht="15" customHeight="1" x14ac:dyDescent="0.3">
      <c r="A20" s="9">
        <v>12</v>
      </c>
      <c r="B20" s="35"/>
      <c r="C20" s="3">
        <v>6</v>
      </c>
      <c r="D20" s="2" t="s">
        <v>7</v>
      </c>
      <c r="E20" s="103"/>
      <c r="F20" s="103"/>
      <c r="G20" s="103"/>
      <c r="H20" s="290"/>
      <c r="I20" s="288"/>
      <c r="J20" s="288"/>
      <c r="K20" s="104"/>
    </row>
    <row r="21" spans="1:11" ht="15" customHeight="1" x14ac:dyDescent="0.3">
      <c r="A21" s="9">
        <v>13</v>
      </c>
      <c r="B21" s="35"/>
      <c r="C21" s="3">
        <v>7</v>
      </c>
      <c r="D21" s="2" t="s">
        <v>43</v>
      </c>
      <c r="E21" s="103"/>
      <c r="F21" s="103"/>
      <c r="G21" s="103"/>
      <c r="H21" s="290"/>
      <c r="I21" s="288"/>
      <c r="J21" s="288"/>
      <c r="K21" s="104"/>
    </row>
    <row r="22" spans="1:11" s="20" customFormat="1" ht="21.75" customHeight="1" x14ac:dyDescent="0.3">
      <c r="A22" s="9">
        <v>14</v>
      </c>
      <c r="B22" s="37"/>
      <c r="C22" s="30"/>
      <c r="D22" s="31" t="s">
        <v>3</v>
      </c>
      <c r="E22" s="107">
        <f t="shared" ref="E22:K22" si="5">SUM(E9,E18,)</f>
        <v>3363</v>
      </c>
      <c r="F22" s="107">
        <f t="shared" si="5"/>
        <v>1073</v>
      </c>
      <c r="G22" s="107">
        <f t="shared" si="5"/>
        <v>2660</v>
      </c>
      <c r="H22" s="292">
        <f t="shared" si="5"/>
        <v>4800</v>
      </c>
      <c r="I22" s="107">
        <f t="shared" ref="I22" si="6">SUM(I9,I18,)</f>
        <v>3700</v>
      </c>
      <c r="J22" s="107">
        <f t="shared" si="5"/>
        <v>0</v>
      </c>
      <c r="K22" s="108">
        <f t="shared" si="5"/>
        <v>3700</v>
      </c>
    </row>
    <row r="23" spans="1:11" s="27" customFormat="1" ht="21.75" customHeight="1" x14ac:dyDescent="0.3">
      <c r="A23" s="9">
        <v>15</v>
      </c>
      <c r="B23" s="36"/>
      <c r="C23" s="25">
        <v>8</v>
      </c>
      <c r="D23" s="28" t="s">
        <v>12</v>
      </c>
      <c r="E23" s="105">
        <f>SUM(E24:E26)</f>
        <v>387</v>
      </c>
      <c r="F23" s="105">
        <f>SUM(F24:F26)</f>
        <v>0</v>
      </c>
      <c r="G23" s="105">
        <f>SUM(G24:G26)</f>
        <v>710</v>
      </c>
      <c r="H23" s="291">
        <f>SUM(H24:H27)</f>
        <v>250</v>
      </c>
      <c r="I23" s="105">
        <f>SUM(I24:I27)</f>
        <v>1108</v>
      </c>
      <c r="J23" s="105">
        <f>SUM(J24:J27)</f>
        <v>0</v>
      </c>
      <c r="K23" s="106">
        <f>SUM(K24:K27)</f>
        <v>1108</v>
      </c>
    </row>
    <row r="24" spans="1:11" s="10" customFormat="1" ht="15" customHeight="1" x14ac:dyDescent="0.3">
      <c r="A24" s="9">
        <v>16</v>
      </c>
      <c r="B24" s="35">
        <v>1</v>
      </c>
      <c r="C24" s="3"/>
      <c r="D24" s="21" t="s">
        <v>15</v>
      </c>
      <c r="E24" s="103"/>
      <c r="F24" s="103"/>
      <c r="G24" s="103"/>
      <c r="H24" s="290"/>
      <c r="I24" s="288"/>
      <c r="J24" s="288"/>
      <c r="K24" s="104"/>
    </row>
    <row r="25" spans="1:11" s="10" customFormat="1" ht="15" customHeight="1" x14ac:dyDescent="0.3">
      <c r="A25" s="9">
        <v>17</v>
      </c>
      <c r="B25" s="35"/>
      <c r="C25" s="3"/>
      <c r="D25" s="86" t="s">
        <v>91</v>
      </c>
      <c r="E25" s="103">
        <v>387</v>
      </c>
      <c r="F25" s="103"/>
      <c r="G25" s="103">
        <v>710</v>
      </c>
      <c r="H25" s="293"/>
      <c r="I25" s="103">
        <v>858</v>
      </c>
      <c r="J25" s="103"/>
      <c r="K25" s="206">
        <f t="shared" ref="K25:K27" si="7">SUM(I25:J25)</f>
        <v>858</v>
      </c>
    </row>
    <row r="26" spans="1:11" ht="15" customHeight="1" x14ac:dyDescent="0.3">
      <c r="A26" s="9">
        <v>18</v>
      </c>
      <c r="B26" s="35">
        <v>2</v>
      </c>
      <c r="C26" s="3"/>
      <c r="D26" s="21" t="s">
        <v>14</v>
      </c>
      <c r="E26" s="103"/>
      <c r="F26" s="103"/>
      <c r="G26" s="103"/>
      <c r="H26" s="290"/>
      <c r="I26" s="288"/>
      <c r="J26" s="288"/>
      <c r="K26" s="104"/>
    </row>
    <row r="27" spans="1:11" ht="15" customHeight="1" thickBot="1" x14ac:dyDescent="0.35">
      <c r="A27" s="9">
        <v>19</v>
      </c>
      <c r="B27" s="35"/>
      <c r="C27" s="3"/>
      <c r="D27" s="86" t="s">
        <v>91</v>
      </c>
      <c r="E27" s="103"/>
      <c r="F27" s="103"/>
      <c r="G27" s="103"/>
      <c r="H27" s="293">
        <v>250</v>
      </c>
      <c r="I27" s="103">
        <v>250</v>
      </c>
      <c r="J27" s="103"/>
      <c r="K27" s="206">
        <f t="shared" si="7"/>
        <v>250</v>
      </c>
    </row>
    <row r="28" spans="1:11" s="20" customFormat="1" ht="21.75" customHeight="1" thickBot="1" x14ac:dyDescent="0.35">
      <c r="A28" s="9">
        <v>20</v>
      </c>
      <c r="B28" s="38"/>
      <c r="C28" s="17"/>
      <c r="D28" s="18" t="s">
        <v>4</v>
      </c>
      <c r="E28" s="109">
        <f t="shared" ref="E28:K28" si="8">SUM(E22,E23)</f>
        <v>3750</v>
      </c>
      <c r="F28" s="109">
        <f t="shared" si="8"/>
        <v>1073</v>
      </c>
      <c r="G28" s="109">
        <f t="shared" si="8"/>
        <v>3370</v>
      </c>
      <c r="H28" s="294">
        <f t="shared" si="8"/>
        <v>5050</v>
      </c>
      <c r="I28" s="109">
        <f t="shared" ref="I28" si="9">SUM(I22,I23)</f>
        <v>4808</v>
      </c>
      <c r="J28" s="109">
        <f t="shared" si="8"/>
        <v>0</v>
      </c>
      <c r="K28" s="110">
        <f t="shared" si="8"/>
        <v>4808</v>
      </c>
    </row>
    <row r="29" spans="1:11" x14ac:dyDescent="0.3">
      <c r="B29" s="3"/>
      <c r="C29" s="3"/>
      <c r="D29" s="2"/>
      <c r="E29" s="111"/>
      <c r="F29" s="111"/>
      <c r="G29" s="111"/>
      <c r="H29" s="112"/>
      <c r="I29" s="112"/>
      <c r="J29" s="112"/>
      <c r="K29" s="112"/>
    </row>
    <row r="30" spans="1:11" x14ac:dyDescent="0.3">
      <c r="B30" s="3"/>
      <c r="C30" s="3"/>
      <c r="D30" s="2"/>
      <c r="E30" s="111"/>
      <c r="F30" s="111"/>
      <c r="G30" s="111"/>
      <c r="H30" s="112"/>
      <c r="I30" s="112"/>
      <c r="J30" s="112"/>
      <c r="K30" s="112"/>
    </row>
    <row r="31" spans="1:11" x14ac:dyDescent="0.3">
      <c r="B31" s="3"/>
      <c r="C31" s="3"/>
      <c r="D31" s="2"/>
      <c r="E31" s="111"/>
      <c r="F31" s="111"/>
      <c r="G31" s="111"/>
      <c r="H31" s="112"/>
      <c r="I31" s="112"/>
      <c r="J31" s="112"/>
      <c r="K31" s="112"/>
    </row>
    <row r="32" spans="1:11" x14ac:dyDescent="0.3">
      <c r="B32" s="3"/>
      <c r="C32" s="3"/>
      <c r="D32" s="2"/>
      <c r="E32" s="111"/>
      <c r="F32" s="111"/>
      <c r="G32" s="111"/>
      <c r="H32" s="112"/>
      <c r="I32" s="112"/>
      <c r="J32" s="112"/>
      <c r="K32" s="112"/>
    </row>
    <row r="33" spans="1:11" x14ac:dyDescent="0.3">
      <c r="B33" s="3"/>
      <c r="C33" s="16"/>
      <c r="D33" s="13"/>
      <c r="E33" s="112"/>
      <c r="F33" s="112"/>
      <c r="G33" s="112"/>
      <c r="H33" s="112"/>
      <c r="I33" s="112"/>
      <c r="J33" s="112"/>
      <c r="K33" s="112"/>
    </row>
    <row r="34" spans="1:11" x14ac:dyDescent="0.3">
      <c r="B34" s="3"/>
      <c r="C34" s="3"/>
      <c r="D34" s="2"/>
      <c r="E34" s="111"/>
      <c r="F34" s="111"/>
      <c r="G34" s="111"/>
      <c r="H34" s="112"/>
      <c r="I34" s="112"/>
      <c r="J34" s="112"/>
      <c r="K34" s="112"/>
    </row>
    <row r="35" spans="1:11" x14ac:dyDescent="0.3">
      <c r="B35" s="3"/>
      <c r="C35" s="3"/>
      <c r="D35" s="2"/>
      <c r="E35" s="111"/>
      <c r="F35" s="111"/>
      <c r="G35" s="111"/>
      <c r="H35" s="112"/>
      <c r="I35" s="112"/>
      <c r="J35" s="112"/>
      <c r="K35" s="112"/>
    </row>
    <row r="44" spans="1:11" s="14" customFormat="1" x14ac:dyDescent="0.3">
      <c r="A44" s="9"/>
      <c r="B44" s="5"/>
      <c r="C44" s="11"/>
      <c r="E44" s="114"/>
      <c r="F44" s="114"/>
      <c r="G44" s="114"/>
      <c r="H44" s="114"/>
      <c r="I44" s="114"/>
      <c r="J44" s="114"/>
      <c r="K44" s="114"/>
    </row>
    <row r="49" spans="1:11" s="14" customFormat="1" x14ac:dyDescent="0.3">
      <c r="A49" s="9"/>
      <c r="B49" s="5"/>
      <c r="C49" s="11"/>
      <c r="E49" s="114"/>
      <c r="F49" s="114"/>
      <c r="G49" s="114"/>
      <c r="H49" s="114"/>
      <c r="I49" s="114"/>
      <c r="J49" s="114"/>
      <c r="K49" s="114"/>
    </row>
    <row r="51" spans="1:11" s="14" customFormat="1" x14ac:dyDescent="0.3">
      <c r="A51" s="9"/>
      <c r="B51" s="5"/>
      <c r="C51" s="11"/>
      <c r="E51" s="114"/>
      <c r="F51" s="114"/>
      <c r="G51" s="114"/>
      <c r="H51" s="114"/>
      <c r="I51" s="114"/>
      <c r="J51" s="114"/>
      <c r="K51" s="114"/>
    </row>
    <row r="58" spans="1:11" x14ac:dyDescent="0.3">
      <c r="D58" s="2"/>
      <c r="E58" s="111"/>
      <c r="F58" s="111"/>
      <c r="G58" s="111"/>
      <c r="H58" s="112"/>
      <c r="I58" s="112"/>
      <c r="J58" s="112"/>
      <c r="K58" s="112"/>
    </row>
    <row r="59" spans="1:11" x14ac:dyDescent="0.3">
      <c r="D59" s="2"/>
      <c r="E59" s="111"/>
      <c r="F59" s="111"/>
      <c r="G59" s="111"/>
      <c r="H59" s="112"/>
      <c r="I59" s="112"/>
      <c r="J59" s="112"/>
      <c r="K59" s="112"/>
    </row>
    <row r="60" spans="1:11" x14ac:dyDescent="0.3">
      <c r="D60" s="2"/>
      <c r="E60" s="111"/>
      <c r="F60" s="111"/>
      <c r="G60" s="111"/>
      <c r="H60" s="112"/>
      <c r="I60" s="112"/>
      <c r="J60" s="112"/>
      <c r="K60" s="112"/>
    </row>
    <row r="61" spans="1:11" x14ac:dyDescent="0.3">
      <c r="D61" s="2"/>
      <c r="E61" s="111"/>
      <c r="F61" s="111"/>
      <c r="G61" s="111"/>
      <c r="H61" s="112"/>
      <c r="I61" s="112"/>
      <c r="J61" s="112"/>
      <c r="K61" s="112"/>
    </row>
    <row r="62" spans="1:11" x14ac:dyDescent="0.3">
      <c r="D62" s="2"/>
      <c r="E62" s="111"/>
      <c r="F62" s="111"/>
      <c r="G62" s="111"/>
      <c r="H62" s="112"/>
      <c r="I62" s="112"/>
      <c r="J62" s="112"/>
      <c r="K62" s="112"/>
    </row>
    <row r="63" spans="1:11" x14ac:dyDescent="0.3">
      <c r="D63" s="2"/>
      <c r="E63" s="111"/>
      <c r="F63" s="111"/>
      <c r="G63" s="111"/>
      <c r="H63" s="112"/>
      <c r="I63" s="112"/>
      <c r="J63" s="112"/>
      <c r="K63" s="112"/>
    </row>
    <row r="64" spans="1:11" x14ac:dyDescent="0.3">
      <c r="D64" s="2"/>
      <c r="E64" s="111"/>
      <c r="F64" s="111"/>
      <c r="G64" s="111"/>
      <c r="H64" s="112"/>
      <c r="I64" s="112"/>
      <c r="J64" s="112"/>
      <c r="K64" s="112"/>
    </row>
  </sheetData>
  <mergeCells count="2">
    <mergeCell ref="B4:K4"/>
    <mergeCell ref="B5:K5"/>
  </mergeCells>
  <phoneticPr fontId="1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9" fitToHeight="0" orientation="landscape" r:id="rId1"/>
  <headerFooter alignWithMargins="0">
    <oddFooter>&amp;C-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5">
    <pageSetUpPr fitToPage="1"/>
  </sheetPr>
  <dimension ref="A1:L59"/>
  <sheetViews>
    <sheetView view="pageBreakPreview" zoomScaleNormal="100" zoomScaleSheetLayoutView="100" workbookViewId="0">
      <selection activeCell="J13" sqref="J13"/>
    </sheetView>
  </sheetViews>
  <sheetFormatPr defaultColWidth="9.140625" defaultRowHeight="15" x14ac:dyDescent="0.3"/>
  <cols>
    <col min="1" max="1" width="3" style="9" bestFit="1" customWidth="1"/>
    <col min="2" max="3" width="5.7109375" style="5" customWidth="1"/>
    <col min="4" max="4" width="60.7109375" style="1" customWidth="1"/>
    <col min="5" max="7" width="11.7109375" style="1" customWidth="1"/>
    <col min="8" max="11" width="13.7109375" style="1" customWidth="1"/>
    <col min="12" max="16384" width="9.140625" style="1"/>
  </cols>
  <sheetData>
    <row r="1" spans="1:12" x14ac:dyDescent="0.3">
      <c r="B1" s="125" t="s">
        <v>172</v>
      </c>
      <c r="C1" s="283"/>
      <c r="D1" s="283"/>
      <c r="E1" s="87"/>
      <c r="F1" s="87"/>
      <c r="G1" s="87"/>
      <c r="H1" s="246"/>
      <c r="I1" s="246"/>
      <c r="J1" s="246"/>
      <c r="K1" s="87"/>
    </row>
    <row r="2" spans="1:12" x14ac:dyDescent="0.3">
      <c r="B2" s="246" t="s">
        <v>173</v>
      </c>
      <c r="C2" s="246"/>
      <c r="D2" s="246"/>
      <c r="E2" s="246"/>
      <c r="F2" s="246"/>
      <c r="G2" s="246"/>
      <c r="H2" s="246"/>
      <c r="I2" s="246"/>
      <c r="J2" s="246"/>
      <c r="K2" s="246"/>
    </row>
    <row r="3" spans="1:12" x14ac:dyDescent="0.3">
      <c r="B3" s="246"/>
      <c r="C3" s="246"/>
      <c r="D3" s="246"/>
      <c r="E3" s="246"/>
      <c r="F3" s="246"/>
      <c r="G3" s="246"/>
      <c r="H3" s="246"/>
      <c r="I3" s="246"/>
      <c r="J3" s="246"/>
      <c r="K3" s="246"/>
    </row>
    <row r="4" spans="1:12" x14ac:dyDescent="0.3">
      <c r="B4" s="390" t="s">
        <v>147</v>
      </c>
      <c r="C4" s="390"/>
      <c r="D4" s="390"/>
      <c r="E4" s="390"/>
      <c r="F4" s="390"/>
      <c r="G4" s="390"/>
      <c r="H4" s="390"/>
      <c r="I4" s="390"/>
      <c r="J4" s="390"/>
      <c r="K4" s="390"/>
    </row>
    <row r="5" spans="1:12" x14ac:dyDescent="0.3">
      <c r="B5" s="390" t="s">
        <v>130</v>
      </c>
      <c r="C5" s="390"/>
      <c r="D5" s="390"/>
      <c r="E5" s="390"/>
      <c r="F5" s="390"/>
      <c r="G5" s="390"/>
      <c r="H5" s="390"/>
      <c r="I5" s="390"/>
      <c r="J5" s="390"/>
      <c r="K5" s="390"/>
    </row>
    <row r="6" spans="1:12" x14ac:dyDescent="0.3">
      <c r="C6" s="11"/>
      <c r="D6" s="11"/>
      <c r="E6" s="11"/>
      <c r="F6" s="11"/>
      <c r="G6" s="11"/>
      <c r="H6" s="5"/>
      <c r="I6" s="5"/>
      <c r="J6" s="5"/>
      <c r="K6" s="5" t="s">
        <v>85</v>
      </c>
    </row>
    <row r="7" spans="1:12" s="5" customFormat="1" ht="15.75" thickBot="1" x14ac:dyDescent="0.35">
      <c r="A7" s="9"/>
      <c r="B7" s="5" t="s">
        <v>8</v>
      </c>
      <c r="C7" s="5" t="s">
        <v>9</v>
      </c>
      <c r="D7" s="5" t="s">
        <v>22</v>
      </c>
      <c r="E7" s="5" t="s">
        <v>86</v>
      </c>
      <c r="F7" s="5" t="s">
        <v>87</v>
      </c>
      <c r="G7" s="5" t="s">
        <v>10</v>
      </c>
      <c r="H7" s="5" t="s">
        <v>88</v>
      </c>
      <c r="I7" s="5" t="s">
        <v>116</v>
      </c>
      <c r="J7" s="5" t="s">
        <v>144</v>
      </c>
      <c r="K7" s="5" t="s">
        <v>186</v>
      </c>
    </row>
    <row r="8" spans="1:12" s="7" customFormat="1" ht="60.75" thickBot="1" x14ac:dyDescent="0.25">
      <c r="A8" s="12"/>
      <c r="B8" s="33" t="s">
        <v>1</v>
      </c>
      <c r="C8" s="4" t="s">
        <v>2</v>
      </c>
      <c r="D8" s="6" t="s">
        <v>0</v>
      </c>
      <c r="E8" s="4" t="s">
        <v>131</v>
      </c>
      <c r="F8" s="4" t="s">
        <v>121</v>
      </c>
      <c r="G8" s="284" t="s">
        <v>129</v>
      </c>
      <c r="H8" s="285" t="s">
        <v>170</v>
      </c>
      <c r="I8" s="287" t="s">
        <v>194</v>
      </c>
      <c r="J8" s="287" t="s">
        <v>171</v>
      </c>
      <c r="K8" s="286" t="s">
        <v>201</v>
      </c>
    </row>
    <row r="9" spans="1:12" s="14" customFormat="1" ht="21.75" customHeight="1" x14ac:dyDescent="0.3">
      <c r="A9" s="9">
        <v>1</v>
      </c>
      <c r="B9" s="34">
        <v>1</v>
      </c>
      <c r="C9" s="23"/>
      <c r="D9" s="26" t="s">
        <v>57</v>
      </c>
      <c r="E9" s="24">
        <f t="shared" ref="E9:K9" si="0">SUM(E10:E14)</f>
        <v>3013</v>
      </c>
      <c r="F9" s="24">
        <f t="shared" si="0"/>
        <v>1043</v>
      </c>
      <c r="G9" s="24">
        <f t="shared" si="0"/>
        <v>1792</v>
      </c>
      <c r="H9" s="295">
        <f t="shared" si="0"/>
        <v>4800</v>
      </c>
      <c r="I9" s="24">
        <f t="shared" ref="I9" si="1">SUM(I10:I14)</f>
        <v>4258</v>
      </c>
      <c r="J9" s="24">
        <f t="shared" si="0"/>
        <v>0</v>
      </c>
      <c r="K9" s="115">
        <f t="shared" si="0"/>
        <v>4258</v>
      </c>
    </row>
    <row r="10" spans="1:12" ht="15" customHeight="1" x14ac:dyDescent="0.3">
      <c r="A10" s="9">
        <v>2</v>
      </c>
      <c r="B10" s="35"/>
      <c r="C10" s="3">
        <v>1</v>
      </c>
      <c r="D10" s="2" t="s">
        <v>16</v>
      </c>
      <c r="E10" s="2">
        <v>93</v>
      </c>
      <c r="F10" s="2">
        <v>100</v>
      </c>
      <c r="G10" s="2">
        <v>54</v>
      </c>
      <c r="H10" s="296">
        <v>100</v>
      </c>
      <c r="I10" s="2">
        <v>150</v>
      </c>
      <c r="J10" s="2">
        <v>-17</v>
      </c>
      <c r="K10" s="15">
        <f>SUM(I10:J10)</f>
        <v>133</v>
      </c>
      <c r="L10" s="1">
        <f>+K10-'3.Műk.kiad'!E90</f>
        <v>0</v>
      </c>
    </row>
    <row r="11" spans="1:12" ht="15" customHeight="1" x14ac:dyDescent="0.3">
      <c r="A11" s="9">
        <v>3</v>
      </c>
      <c r="B11" s="35"/>
      <c r="C11" s="3">
        <v>2</v>
      </c>
      <c r="D11" s="2" t="s">
        <v>23</v>
      </c>
      <c r="E11" s="2">
        <v>38</v>
      </c>
      <c r="F11" s="2">
        <v>40</v>
      </c>
      <c r="G11" s="2">
        <v>22</v>
      </c>
      <c r="H11" s="296">
        <v>30</v>
      </c>
      <c r="I11" s="2">
        <v>49</v>
      </c>
      <c r="J11" s="2">
        <v>-22</v>
      </c>
      <c r="K11" s="15">
        <f t="shared" ref="K11:K12" si="2">SUM(I11:J11)</f>
        <v>27</v>
      </c>
      <c r="L11" s="1">
        <f>+K11-'3.Műk.kiad'!F90</f>
        <v>0</v>
      </c>
    </row>
    <row r="12" spans="1:12" ht="15" customHeight="1" x14ac:dyDescent="0.3">
      <c r="A12" s="9">
        <v>4</v>
      </c>
      <c r="B12" s="35"/>
      <c r="C12" s="3">
        <v>3</v>
      </c>
      <c r="D12" s="2" t="s">
        <v>17</v>
      </c>
      <c r="E12" s="2">
        <v>2882</v>
      </c>
      <c r="F12" s="2">
        <v>903</v>
      </c>
      <c r="G12" s="2">
        <v>1686</v>
      </c>
      <c r="H12" s="296">
        <v>4670</v>
      </c>
      <c r="I12" s="2">
        <v>4059</v>
      </c>
      <c r="J12" s="2">
        <v>39</v>
      </c>
      <c r="K12" s="15">
        <f t="shared" si="2"/>
        <v>4098</v>
      </c>
      <c r="L12" s="1">
        <f>+K12-'3.Műk.kiad'!G90</f>
        <v>0</v>
      </c>
    </row>
    <row r="13" spans="1:12" ht="15" customHeight="1" x14ac:dyDescent="0.3">
      <c r="A13" s="9">
        <v>5</v>
      </c>
      <c r="B13" s="35"/>
      <c r="C13" s="3">
        <v>4</v>
      </c>
      <c r="D13" s="2" t="s">
        <v>19</v>
      </c>
      <c r="E13" s="2"/>
      <c r="F13" s="2"/>
      <c r="G13" s="2"/>
      <c r="H13" s="296"/>
      <c r="I13" s="2"/>
      <c r="J13" s="2"/>
      <c r="K13" s="15"/>
    </row>
    <row r="14" spans="1:12" ht="15" customHeight="1" x14ac:dyDescent="0.3">
      <c r="A14" s="9">
        <v>6</v>
      </c>
      <c r="B14" s="35"/>
      <c r="C14" s="3">
        <v>5</v>
      </c>
      <c r="D14" s="2" t="s">
        <v>62</v>
      </c>
      <c r="E14" s="157"/>
      <c r="F14" s="157"/>
      <c r="G14" s="2">
        <v>30</v>
      </c>
      <c r="H14" s="296"/>
      <c r="I14" s="2"/>
      <c r="J14" s="2"/>
      <c r="K14" s="15"/>
    </row>
    <row r="15" spans="1:12" s="14" customFormat="1" ht="21.75" customHeight="1" x14ac:dyDescent="0.3">
      <c r="A15" s="9">
        <v>7</v>
      </c>
      <c r="B15" s="36">
        <v>2</v>
      </c>
      <c r="C15" s="25"/>
      <c r="D15" s="26" t="s">
        <v>58</v>
      </c>
      <c r="E15" s="26">
        <f t="shared" ref="E15:K15" si="3">SUM(E16:E18)</f>
        <v>27</v>
      </c>
      <c r="F15" s="26">
        <f t="shared" si="3"/>
        <v>30</v>
      </c>
      <c r="G15" s="26">
        <f t="shared" si="3"/>
        <v>470</v>
      </c>
      <c r="H15" s="297">
        <f t="shared" si="3"/>
        <v>250</v>
      </c>
      <c r="I15" s="26">
        <f t="shared" ref="I15" si="4">SUM(I16:I18)</f>
        <v>550</v>
      </c>
      <c r="J15" s="26">
        <f t="shared" si="3"/>
        <v>0</v>
      </c>
      <c r="K15" s="116">
        <f t="shared" si="3"/>
        <v>550</v>
      </c>
    </row>
    <row r="16" spans="1:12" ht="15" customHeight="1" x14ac:dyDescent="0.3">
      <c r="A16" s="9">
        <v>8</v>
      </c>
      <c r="B16" s="35"/>
      <c r="C16" s="3">
        <v>1</v>
      </c>
      <c r="D16" s="2" t="s">
        <v>21</v>
      </c>
      <c r="E16" s="2">
        <v>27</v>
      </c>
      <c r="F16" s="2">
        <v>30</v>
      </c>
      <c r="G16" s="157">
        <v>470</v>
      </c>
      <c r="H16" s="296">
        <v>250</v>
      </c>
      <c r="I16" s="2">
        <v>550</v>
      </c>
      <c r="J16" s="2"/>
      <c r="K16" s="15">
        <f>SUM(I16:J16)</f>
        <v>550</v>
      </c>
      <c r="L16" s="1">
        <f>+K16-'4.beruh.'!K13</f>
        <v>0</v>
      </c>
    </row>
    <row r="17" spans="1:11" ht="15" customHeight="1" x14ac:dyDescent="0.3">
      <c r="A17" s="9">
        <v>9</v>
      </c>
      <c r="B17" s="35"/>
      <c r="C17" s="3">
        <v>2</v>
      </c>
      <c r="D17" s="2" t="s">
        <v>20</v>
      </c>
      <c r="E17" s="2"/>
      <c r="F17" s="2"/>
      <c r="G17" s="2"/>
      <c r="H17" s="296"/>
      <c r="I17" s="2"/>
      <c r="J17" s="2"/>
      <c r="K17" s="15"/>
    </row>
    <row r="18" spans="1:11" ht="15" customHeight="1" x14ac:dyDescent="0.3">
      <c r="A18" s="9">
        <v>10</v>
      </c>
      <c r="B18" s="35"/>
      <c r="C18" s="3">
        <v>3</v>
      </c>
      <c r="D18" s="2" t="s">
        <v>63</v>
      </c>
      <c r="E18" s="2"/>
      <c r="F18" s="2"/>
      <c r="G18" s="2"/>
      <c r="H18" s="296"/>
      <c r="I18" s="2"/>
      <c r="J18" s="2"/>
      <c r="K18" s="15"/>
    </row>
    <row r="19" spans="1:11" s="20" customFormat="1" ht="21.75" customHeight="1" x14ac:dyDescent="0.3">
      <c r="A19" s="9">
        <v>11</v>
      </c>
      <c r="B19" s="37"/>
      <c r="C19" s="30"/>
      <c r="D19" s="31" t="s">
        <v>68</v>
      </c>
      <c r="E19" s="31">
        <f t="shared" ref="E19:K19" si="5">SUM(E9,E15,)</f>
        <v>3040</v>
      </c>
      <c r="F19" s="31">
        <f t="shared" si="5"/>
        <v>1073</v>
      </c>
      <c r="G19" s="31">
        <f t="shared" si="5"/>
        <v>2262</v>
      </c>
      <c r="H19" s="298">
        <f t="shared" si="5"/>
        <v>5050</v>
      </c>
      <c r="I19" s="31">
        <f t="shared" ref="I19" si="6">SUM(I9,I15,)</f>
        <v>4808</v>
      </c>
      <c r="J19" s="31">
        <f t="shared" si="5"/>
        <v>0</v>
      </c>
      <c r="K19" s="32">
        <f t="shared" si="5"/>
        <v>4808</v>
      </c>
    </row>
    <row r="20" spans="1:11" s="27" customFormat="1" ht="21.75" customHeight="1" x14ac:dyDescent="0.3">
      <c r="A20" s="9">
        <v>12</v>
      </c>
      <c r="B20" s="36"/>
      <c r="C20" s="25"/>
      <c r="D20" s="28" t="s">
        <v>6</v>
      </c>
      <c r="E20" s="28">
        <f t="shared" ref="E20:K20" si="7">SUM(E21:E22)</f>
        <v>0</v>
      </c>
      <c r="F20" s="28">
        <f t="shared" si="7"/>
        <v>0</v>
      </c>
      <c r="G20" s="28">
        <f t="shared" si="7"/>
        <v>0</v>
      </c>
      <c r="H20" s="299">
        <f t="shared" si="7"/>
        <v>0</v>
      </c>
      <c r="I20" s="28">
        <f t="shared" ref="I20" si="8">SUM(I21:I22)</f>
        <v>0</v>
      </c>
      <c r="J20" s="28">
        <f t="shared" si="7"/>
        <v>0</v>
      </c>
      <c r="K20" s="29">
        <f t="shared" si="7"/>
        <v>0</v>
      </c>
    </row>
    <row r="21" spans="1:11" s="10" customFormat="1" ht="15" customHeight="1" x14ac:dyDescent="0.3">
      <c r="A21" s="9">
        <v>13</v>
      </c>
      <c r="B21" s="35">
        <v>1</v>
      </c>
      <c r="C21" s="3"/>
      <c r="D21" s="21" t="s">
        <v>18</v>
      </c>
      <c r="E21" s="21"/>
      <c r="F21" s="21"/>
      <c r="G21" s="21"/>
      <c r="H21" s="300"/>
      <c r="I21" s="21"/>
      <c r="J21" s="21"/>
      <c r="K21" s="22"/>
    </row>
    <row r="22" spans="1:11" ht="15" customHeight="1" thickBot="1" x14ac:dyDescent="0.35">
      <c r="A22" s="9">
        <v>14</v>
      </c>
      <c r="B22" s="35">
        <v>2</v>
      </c>
      <c r="C22" s="3"/>
      <c r="D22" s="21" t="s">
        <v>13</v>
      </c>
      <c r="E22" s="21"/>
      <c r="F22" s="21"/>
      <c r="G22" s="21"/>
      <c r="H22" s="300"/>
      <c r="I22" s="21"/>
      <c r="J22" s="21"/>
      <c r="K22" s="22"/>
    </row>
    <row r="23" spans="1:11" s="20" customFormat="1" ht="21.75" customHeight="1" thickBot="1" x14ac:dyDescent="0.35">
      <c r="A23" s="9">
        <v>15</v>
      </c>
      <c r="B23" s="38"/>
      <c r="C23" s="17"/>
      <c r="D23" s="18" t="s">
        <v>5</v>
      </c>
      <c r="E23" s="18">
        <f t="shared" ref="E23:K23" si="9">SUM(E19,E20)</f>
        <v>3040</v>
      </c>
      <c r="F23" s="18">
        <f t="shared" si="9"/>
        <v>1073</v>
      </c>
      <c r="G23" s="18">
        <f t="shared" si="9"/>
        <v>2262</v>
      </c>
      <c r="H23" s="301">
        <f t="shared" si="9"/>
        <v>5050</v>
      </c>
      <c r="I23" s="18">
        <f t="shared" ref="I23" si="10">SUM(I19,I20)</f>
        <v>4808</v>
      </c>
      <c r="J23" s="18">
        <f t="shared" si="9"/>
        <v>0</v>
      </c>
      <c r="K23" s="19">
        <f t="shared" si="9"/>
        <v>4808</v>
      </c>
    </row>
    <row r="24" spans="1:11" x14ac:dyDescent="0.3">
      <c r="B24" s="3"/>
      <c r="C24" s="3"/>
      <c r="D24" s="2"/>
      <c r="E24" s="2">
        <f>+'1.Bev'!E28-'2.Kiad'!E23</f>
        <v>710</v>
      </c>
      <c r="F24" s="2">
        <f>+'1.Bev'!F28-'2.Kiad'!F23</f>
        <v>0</v>
      </c>
      <c r="G24" s="2">
        <f>+'1.Bev'!G28-'2.Kiad'!G23</f>
        <v>1108</v>
      </c>
      <c r="H24" s="2">
        <f>+'1.Bev'!H28-'2.Kiad'!H23</f>
        <v>0</v>
      </c>
      <c r="I24" s="2">
        <f>+'1.Bev'!I28-'2.Kiad'!I23</f>
        <v>0</v>
      </c>
      <c r="J24" s="2">
        <f>+'1.Bev'!J28-'2.Kiad'!J23</f>
        <v>0</v>
      </c>
      <c r="K24" s="2">
        <f>+'1.Bev'!K28-'2.Kiad'!K23</f>
        <v>0</v>
      </c>
    </row>
    <row r="25" spans="1:11" x14ac:dyDescent="0.3">
      <c r="B25" s="3"/>
      <c r="C25" s="3"/>
      <c r="D25" s="2"/>
      <c r="E25" s="2"/>
      <c r="F25" s="2"/>
      <c r="G25" s="2"/>
      <c r="H25" s="2"/>
      <c r="I25" s="2"/>
      <c r="J25" s="2"/>
      <c r="K25" s="2"/>
    </row>
    <row r="26" spans="1:11" x14ac:dyDescent="0.3">
      <c r="B26" s="3"/>
      <c r="C26" s="3"/>
      <c r="D26" s="2"/>
      <c r="E26" s="2"/>
      <c r="F26" s="2"/>
      <c r="G26" s="2"/>
      <c r="H26" s="2"/>
      <c r="I26" s="2"/>
      <c r="J26" s="2"/>
      <c r="K26" s="2"/>
    </row>
    <row r="27" spans="1:11" x14ac:dyDescent="0.3">
      <c r="B27" s="3"/>
      <c r="C27" s="3"/>
      <c r="D27" s="2"/>
      <c r="E27" s="2"/>
      <c r="F27" s="2"/>
      <c r="G27" s="2"/>
      <c r="H27" s="2"/>
      <c r="I27" s="2"/>
      <c r="J27" s="2"/>
      <c r="K27" s="2"/>
    </row>
    <row r="28" spans="1:11" x14ac:dyDescent="0.3">
      <c r="B28" s="3"/>
      <c r="C28" s="16"/>
      <c r="D28" s="13"/>
      <c r="E28" s="13"/>
      <c r="F28" s="13"/>
      <c r="G28" s="13"/>
      <c r="H28" s="13"/>
      <c r="I28" s="13"/>
      <c r="J28" s="13"/>
      <c r="K28" s="13"/>
    </row>
    <row r="29" spans="1:11" x14ac:dyDescent="0.3">
      <c r="B29" s="3"/>
      <c r="C29" s="3"/>
      <c r="D29" s="2"/>
      <c r="E29" s="2"/>
      <c r="F29" s="2"/>
      <c r="G29" s="2"/>
      <c r="H29" s="2"/>
      <c r="I29" s="2"/>
      <c r="J29" s="2"/>
      <c r="K29" s="2"/>
    </row>
    <row r="30" spans="1:11" x14ac:dyDescent="0.3">
      <c r="B30" s="3"/>
      <c r="C30" s="3"/>
      <c r="D30" s="2"/>
      <c r="E30" s="2"/>
      <c r="F30" s="2"/>
      <c r="G30" s="2"/>
      <c r="H30" s="2"/>
      <c r="I30" s="2"/>
      <c r="J30" s="2"/>
      <c r="K30" s="2"/>
    </row>
    <row r="39" spans="1:3" s="14" customFormat="1" x14ac:dyDescent="0.3">
      <c r="A39" s="9"/>
      <c r="B39" s="5"/>
      <c r="C39" s="11"/>
    </row>
    <row r="44" spans="1:3" s="14" customFormat="1" x14ac:dyDescent="0.3">
      <c r="A44" s="9"/>
      <c r="B44" s="5"/>
      <c r="C44" s="11"/>
    </row>
    <row r="46" spans="1:3" s="14" customFormat="1" x14ac:dyDescent="0.3">
      <c r="A46" s="9"/>
      <c r="B46" s="5"/>
      <c r="C46" s="11"/>
    </row>
    <row r="53" spans="4:11" x14ac:dyDescent="0.3">
      <c r="D53" s="2"/>
      <c r="E53" s="2"/>
      <c r="F53" s="2"/>
      <c r="G53" s="2"/>
      <c r="H53" s="2"/>
      <c r="I53" s="2"/>
      <c r="J53" s="2"/>
      <c r="K53" s="2"/>
    </row>
    <row r="54" spans="4:11" x14ac:dyDescent="0.3">
      <c r="D54" s="2"/>
      <c r="E54" s="2"/>
      <c r="F54" s="2"/>
      <c r="G54" s="2"/>
      <c r="H54" s="2"/>
      <c r="I54" s="2"/>
      <c r="J54" s="2"/>
      <c r="K54" s="2"/>
    </row>
    <row r="55" spans="4:11" x14ac:dyDescent="0.3">
      <c r="D55" s="2"/>
      <c r="E55" s="2"/>
      <c r="F55" s="2"/>
      <c r="G55" s="2"/>
      <c r="H55" s="2"/>
      <c r="I55" s="2"/>
      <c r="J55" s="2"/>
      <c r="K55" s="2"/>
    </row>
    <row r="56" spans="4:11" x14ac:dyDescent="0.3">
      <c r="D56" s="2"/>
      <c r="E56" s="2"/>
      <c r="F56" s="2"/>
      <c r="G56" s="2"/>
      <c r="H56" s="2"/>
      <c r="I56" s="2"/>
      <c r="J56" s="2"/>
      <c r="K56" s="2"/>
    </row>
    <row r="57" spans="4:11" x14ac:dyDescent="0.3">
      <c r="D57" s="2"/>
      <c r="E57" s="2"/>
      <c r="F57" s="2"/>
      <c r="G57" s="2"/>
      <c r="H57" s="2"/>
      <c r="I57" s="2"/>
      <c r="J57" s="2"/>
      <c r="K57" s="2"/>
    </row>
    <row r="58" spans="4:11" x14ac:dyDescent="0.3">
      <c r="D58" s="2"/>
      <c r="E58" s="2"/>
      <c r="F58" s="2"/>
      <c r="G58" s="2"/>
      <c r="H58" s="2"/>
      <c r="I58" s="2"/>
      <c r="J58" s="2"/>
      <c r="K58" s="2"/>
    </row>
    <row r="59" spans="4:11" x14ac:dyDescent="0.3">
      <c r="D59" s="2"/>
      <c r="E59" s="2"/>
      <c r="F59" s="2"/>
      <c r="G59" s="2"/>
      <c r="H59" s="2"/>
      <c r="I59" s="2"/>
      <c r="J59" s="2"/>
      <c r="K59" s="2"/>
    </row>
  </sheetData>
  <mergeCells count="2">
    <mergeCell ref="B4:K4"/>
    <mergeCell ref="B5:K5"/>
  </mergeCells>
  <phoneticPr fontId="1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8" fitToHeight="0" orientation="landscape" r:id="rId1"/>
  <headerFooter alignWithMargins="0">
    <oddFooter>&amp;C-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26"/>
  <sheetViews>
    <sheetView view="pageBreakPreview" topLeftCell="A64" zoomScaleNormal="100" zoomScaleSheetLayoutView="100" workbookViewId="0">
      <selection activeCell="D52" sqref="D52"/>
    </sheetView>
  </sheetViews>
  <sheetFormatPr defaultColWidth="9.140625" defaultRowHeight="15" x14ac:dyDescent="0.3"/>
  <cols>
    <col min="1" max="1" width="3" style="184" customWidth="1"/>
    <col min="2" max="3" width="4.7109375" style="185" customWidth="1"/>
    <col min="4" max="4" width="60.7109375" style="199" customWidth="1"/>
    <col min="5" max="9" width="13.7109375" style="186" customWidth="1"/>
    <col min="10" max="10" width="15.7109375" style="187" customWidth="1"/>
    <col min="11" max="16384" width="9.140625" style="186"/>
  </cols>
  <sheetData>
    <row r="1" spans="1:10" ht="15" customHeight="1" x14ac:dyDescent="0.3">
      <c r="B1" s="125" t="s">
        <v>174</v>
      </c>
      <c r="C1" s="302"/>
      <c r="D1" s="302"/>
      <c r="J1" s="191"/>
    </row>
    <row r="2" spans="1:10" ht="15" customHeight="1" x14ac:dyDescent="0.3">
      <c r="B2" s="246" t="s">
        <v>175</v>
      </c>
      <c r="C2" s="247"/>
      <c r="D2" s="247"/>
      <c r="J2" s="191"/>
    </row>
    <row r="3" spans="1:10" ht="15" customHeight="1" x14ac:dyDescent="0.3">
      <c r="B3" s="247"/>
      <c r="C3" s="247"/>
      <c r="D3" s="247"/>
      <c r="J3" s="191"/>
    </row>
    <row r="4" spans="1:10" ht="15" customHeight="1" x14ac:dyDescent="0.3">
      <c r="B4" s="391" t="s">
        <v>147</v>
      </c>
      <c r="C4" s="391"/>
      <c r="D4" s="391"/>
      <c r="E4" s="391"/>
      <c r="F4" s="391"/>
      <c r="G4" s="391"/>
      <c r="H4" s="391"/>
      <c r="I4" s="391"/>
      <c r="J4" s="391"/>
    </row>
    <row r="5" spans="1:10" s="189" customFormat="1" ht="15" customHeight="1" x14ac:dyDescent="0.2">
      <c r="A5" s="184"/>
      <c r="B5" s="392" t="s">
        <v>136</v>
      </c>
      <c r="C5" s="392"/>
      <c r="D5" s="392"/>
      <c r="E5" s="392"/>
      <c r="F5" s="392"/>
      <c r="G5" s="392"/>
      <c r="H5" s="392"/>
      <c r="I5" s="392"/>
      <c r="J5" s="392"/>
    </row>
    <row r="6" spans="1:10" ht="15" customHeight="1" x14ac:dyDescent="0.3">
      <c r="D6" s="190"/>
      <c r="I6" s="191"/>
      <c r="J6" s="191" t="s">
        <v>85</v>
      </c>
    </row>
    <row r="7" spans="1:10" s="185" customFormat="1" ht="15" customHeight="1" thickBot="1" x14ac:dyDescent="0.35">
      <c r="A7" s="192"/>
      <c r="B7" s="185" t="s">
        <v>8</v>
      </c>
      <c r="C7" s="193" t="s">
        <v>9</v>
      </c>
      <c r="D7" s="185" t="s">
        <v>115</v>
      </c>
      <c r="E7" s="185" t="s">
        <v>86</v>
      </c>
      <c r="F7" s="185" t="s">
        <v>87</v>
      </c>
      <c r="G7" s="185" t="s">
        <v>10</v>
      </c>
      <c r="H7" s="185" t="s">
        <v>88</v>
      </c>
      <c r="I7" s="185" t="s">
        <v>116</v>
      </c>
      <c r="J7" s="185" t="s">
        <v>144</v>
      </c>
    </row>
    <row r="8" spans="1:10" s="188" customFormat="1" ht="30" customHeight="1" x14ac:dyDescent="0.2">
      <c r="B8" s="395" t="s">
        <v>117</v>
      </c>
      <c r="C8" s="399" t="s">
        <v>118</v>
      </c>
      <c r="D8" s="401" t="s">
        <v>0</v>
      </c>
      <c r="E8" s="397" t="s">
        <v>57</v>
      </c>
      <c r="F8" s="397"/>
      <c r="G8" s="397"/>
      <c r="H8" s="397"/>
      <c r="I8" s="398"/>
      <c r="J8" s="393" t="s">
        <v>128</v>
      </c>
    </row>
    <row r="9" spans="1:10" s="188" customFormat="1" ht="45" customHeight="1" thickBot="1" x14ac:dyDescent="0.25">
      <c r="B9" s="396"/>
      <c r="C9" s="400"/>
      <c r="D9" s="402"/>
      <c r="E9" s="244" t="s">
        <v>16</v>
      </c>
      <c r="F9" s="244" t="s">
        <v>122</v>
      </c>
      <c r="G9" s="244" t="s">
        <v>17</v>
      </c>
      <c r="H9" s="244" t="s">
        <v>123</v>
      </c>
      <c r="I9" s="245" t="s">
        <v>124</v>
      </c>
      <c r="J9" s="394"/>
    </row>
    <row r="10" spans="1:10" s="208" customFormat="1" ht="22.5" customHeight="1" x14ac:dyDescent="0.3">
      <c r="A10" s="192">
        <v>1</v>
      </c>
      <c r="B10" s="242">
        <v>1</v>
      </c>
      <c r="C10" s="237" t="s">
        <v>147</v>
      </c>
      <c r="D10" s="238"/>
      <c r="E10" s="239"/>
      <c r="F10" s="240"/>
      <c r="G10" s="240"/>
      <c r="H10" s="240"/>
      <c r="I10" s="241"/>
      <c r="J10" s="243"/>
    </row>
    <row r="11" spans="1:10" ht="18" customHeight="1" x14ac:dyDescent="0.3">
      <c r="A11" s="192">
        <v>2</v>
      </c>
      <c r="B11" s="221"/>
      <c r="C11" s="222">
        <v>1</v>
      </c>
      <c r="D11" s="223" t="s">
        <v>137</v>
      </c>
      <c r="E11" s="224"/>
      <c r="F11" s="225"/>
      <c r="G11" s="225"/>
      <c r="H11" s="225"/>
      <c r="I11" s="226"/>
      <c r="J11" s="236"/>
    </row>
    <row r="12" spans="1:10" s="310" customFormat="1" x14ac:dyDescent="0.3">
      <c r="A12" s="192">
        <v>3</v>
      </c>
      <c r="B12" s="303"/>
      <c r="C12" s="304"/>
      <c r="D12" s="305" t="s">
        <v>176</v>
      </c>
      <c r="E12" s="306">
        <v>100</v>
      </c>
      <c r="F12" s="307">
        <v>30</v>
      </c>
      <c r="G12" s="307">
        <v>133</v>
      </c>
      <c r="H12" s="307"/>
      <c r="I12" s="308"/>
      <c r="J12" s="309">
        <f>SUM(E12:I12)</f>
        <v>263</v>
      </c>
    </row>
    <row r="13" spans="1:10" s="187" customFormat="1" x14ac:dyDescent="0.3">
      <c r="A13" s="192">
        <v>4</v>
      </c>
      <c r="B13" s="319"/>
      <c r="C13" s="320"/>
      <c r="D13" s="321" t="s">
        <v>191</v>
      </c>
      <c r="E13" s="322">
        <v>47</v>
      </c>
      <c r="F13" s="323">
        <v>23</v>
      </c>
      <c r="G13" s="323">
        <v>408</v>
      </c>
      <c r="H13" s="323"/>
      <c r="I13" s="324"/>
      <c r="J13" s="236">
        <f>SUM(E13:I13)</f>
        <v>478</v>
      </c>
    </row>
    <row r="14" spans="1:10" s="318" customFormat="1" x14ac:dyDescent="0.3">
      <c r="A14" s="192">
        <v>5</v>
      </c>
      <c r="B14" s="311"/>
      <c r="C14" s="312"/>
      <c r="D14" s="313" t="s">
        <v>190</v>
      </c>
      <c r="E14" s="314">
        <v>-20</v>
      </c>
      <c r="F14" s="315">
        <v>-17</v>
      </c>
      <c r="G14" s="315">
        <v>37</v>
      </c>
      <c r="H14" s="315"/>
      <c r="I14" s="316"/>
      <c r="J14" s="317">
        <f>SUM(E14:I14)</f>
        <v>0</v>
      </c>
    </row>
    <row r="15" spans="1:10" s="187" customFormat="1" x14ac:dyDescent="0.3">
      <c r="A15" s="192">
        <v>6</v>
      </c>
      <c r="B15" s="319"/>
      <c r="C15" s="320"/>
      <c r="D15" s="321" t="s">
        <v>195</v>
      </c>
      <c r="E15" s="322">
        <f>SUM(E13:E14)</f>
        <v>27</v>
      </c>
      <c r="F15" s="323">
        <f>SUM(F13:F14)</f>
        <v>6</v>
      </c>
      <c r="G15" s="323">
        <f>SUM(G13:G14)</f>
        <v>445</v>
      </c>
      <c r="H15" s="323">
        <f>SUM(H13:H14)</f>
        <v>0</v>
      </c>
      <c r="I15" s="324">
        <f>SUM(I13:I14)</f>
        <v>0</v>
      </c>
      <c r="J15" s="236">
        <f>SUM(J13:J14)</f>
        <v>478</v>
      </c>
    </row>
    <row r="16" spans="1:10" ht="18" customHeight="1" x14ac:dyDescent="0.3">
      <c r="A16" s="192">
        <v>7</v>
      </c>
      <c r="B16" s="219"/>
      <c r="C16" s="220">
        <v>2</v>
      </c>
      <c r="D16" s="195" t="s">
        <v>138</v>
      </c>
      <c r="E16" s="379"/>
      <c r="F16" s="380"/>
      <c r="G16" s="380"/>
      <c r="H16" s="380"/>
      <c r="I16" s="381"/>
      <c r="J16" s="382"/>
    </row>
    <row r="17" spans="1:10" s="310" customFormat="1" x14ac:dyDescent="0.3">
      <c r="A17" s="192">
        <v>8</v>
      </c>
      <c r="B17" s="303"/>
      <c r="C17" s="304"/>
      <c r="D17" s="305" t="s">
        <v>176</v>
      </c>
      <c r="E17" s="306"/>
      <c r="F17" s="307"/>
      <c r="G17" s="307">
        <v>230</v>
      </c>
      <c r="H17" s="307"/>
      <c r="I17" s="308"/>
      <c r="J17" s="309">
        <f>SUM(E17:I17)</f>
        <v>230</v>
      </c>
    </row>
    <row r="18" spans="1:10" s="187" customFormat="1" x14ac:dyDescent="0.3">
      <c r="A18" s="192">
        <v>9</v>
      </c>
      <c r="B18" s="319"/>
      <c r="C18" s="320"/>
      <c r="D18" s="321" t="s">
        <v>191</v>
      </c>
      <c r="E18" s="322">
        <v>0</v>
      </c>
      <c r="F18" s="323">
        <v>0</v>
      </c>
      <c r="G18" s="323">
        <v>617</v>
      </c>
      <c r="H18" s="323"/>
      <c r="I18" s="324"/>
      <c r="J18" s="236">
        <f>SUM(E18:I18)</f>
        <v>617</v>
      </c>
    </row>
    <row r="19" spans="1:10" s="318" customFormat="1" x14ac:dyDescent="0.3">
      <c r="A19" s="192">
        <v>10</v>
      </c>
      <c r="B19" s="311"/>
      <c r="C19" s="312"/>
      <c r="D19" s="313" t="s">
        <v>190</v>
      </c>
      <c r="E19" s="314">
        <v>43</v>
      </c>
      <c r="F19" s="315">
        <v>8</v>
      </c>
      <c r="G19" s="315">
        <v>83</v>
      </c>
      <c r="H19" s="315"/>
      <c r="I19" s="316"/>
      <c r="J19" s="317">
        <f>SUM(E19:I19)</f>
        <v>134</v>
      </c>
    </row>
    <row r="20" spans="1:10" s="187" customFormat="1" x14ac:dyDescent="0.3">
      <c r="A20" s="192">
        <v>11</v>
      </c>
      <c r="B20" s="319"/>
      <c r="C20" s="320"/>
      <c r="D20" s="321" t="s">
        <v>195</v>
      </c>
      <c r="E20" s="322">
        <f t="shared" ref="E20:J20" si="0">SUM(E18:E19)</f>
        <v>43</v>
      </c>
      <c r="F20" s="323">
        <f t="shared" si="0"/>
        <v>8</v>
      </c>
      <c r="G20" s="323">
        <f t="shared" si="0"/>
        <v>700</v>
      </c>
      <c r="H20" s="323">
        <f t="shared" si="0"/>
        <v>0</v>
      </c>
      <c r="I20" s="324">
        <f t="shared" si="0"/>
        <v>0</v>
      </c>
      <c r="J20" s="236">
        <f t="shared" si="0"/>
        <v>751</v>
      </c>
    </row>
    <row r="21" spans="1:10" ht="18" customHeight="1" x14ac:dyDescent="0.3">
      <c r="A21" s="192">
        <v>12</v>
      </c>
      <c r="B21" s="219"/>
      <c r="C21" s="222">
        <v>3</v>
      </c>
      <c r="D21" s="195" t="s">
        <v>139</v>
      </c>
      <c r="E21" s="379"/>
      <c r="F21" s="380"/>
      <c r="G21" s="380"/>
      <c r="H21" s="380"/>
      <c r="I21" s="381"/>
      <c r="J21" s="382"/>
    </row>
    <row r="22" spans="1:10" s="310" customFormat="1" x14ac:dyDescent="0.3">
      <c r="A22" s="192">
        <v>13</v>
      </c>
      <c r="B22" s="303"/>
      <c r="C22" s="304"/>
      <c r="D22" s="305" t="s">
        <v>176</v>
      </c>
      <c r="E22" s="306"/>
      <c r="F22" s="307"/>
      <c r="G22" s="307">
        <v>537</v>
      </c>
      <c r="H22" s="307"/>
      <c r="I22" s="308"/>
      <c r="J22" s="309">
        <f t="shared" ref="J22:J40" si="1">SUM(E22:I22)</f>
        <v>537</v>
      </c>
    </row>
    <row r="23" spans="1:10" s="187" customFormat="1" x14ac:dyDescent="0.3">
      <c r="A23" s="192">
        <v>14</v>
      </c>
      <c r="B23" s="319"/>
      <c r="C23" s="320"/>
      <c r="D23" s="321" t="s">
        <v>191</v>
      </c>
      <c r="E23" s="322">
        <v>50</v>
      </c>
      <c r="F23" s="323">
        <v>15</v>
      </c>
      <c r="G23" s="323">
        <v>169</v>
      </c>
      <c r="H23" s="323"/>
      <c r="I23" s="324"/>
      <c r="J23" s="236">
        <f t="shared" si="1"/>
        <v>234</v>
      </c>
    </row>
    <row r="24" spans="1:10" s="318" customFormat="1" x14ac:dyDescent="0.3">
      <c r="A24" s="192">
        <v>15</v>
      </c>
      <c r="B24" s="311"/>
      <c r="C24" s="312"/>
      <c r="D24" s="313" t="s">
        <v>190</v>
      </c>
      <c r="E24" s="314">
        <v>-50</v>
      </c>
      <c r="F24" s="315">
        <v>-15</v>
      </c>
      <c r="G24" s="315">
        <v>-69</v>
      </c>
      <c r="H24" s="315"/>
      <c r="I24" s="316"/>
      <c r="J24" s="317">
        <f t="shared" si="1"/>
        <v>-134</v>
      </c>
    </row>
    <row r="25" spans="1:10" s="187" customFormat="1" x14ac:dyDescent="0.3">
      <c r="A25" s="192">
        <v>16</v>
      </c>
      <c r="B25" s="319"/>
      <c r="C25" s="320"/>
      <c r="D25" s="321" t="s">
        <v>195</v>
      </c>
      <c r="E25" s="322">
        <f>SUM(E23:E24)</f>
        <v>0</v>
      </c>
      <c r="F25" s="323">
        <f t="shared" ref="F25:I25" si="2">SUM(F23:F24)</f>
        <v>0</v>
      </c>
      <c r="G25" s="323">
        <f t="shared" si="2"/>
        <v>100</v>
      </c>
      <c r="H25" s="323">
        <f t="shared" si="2"/>
        <v>0</v>
      </c>
      <c r="I25" s="324">
        <f t="shared" si="2"/>
        <v>0</v>
      </c>
      <c r="J25" s="236">
        <f t="shared" si="1"/>
        <v>100</v>
      </c>
    </row>
    <row r="26" spans="1:10" ht="18" customHeight="1" x14ac:dyDescent="0.3">
      <c r="A26" s="192">
        <v>17</v>
      </c>
      <c r="B26" s="219"/>
      <c r="C26" s="220">
        <v>4</v>
      </c>
      <c r="D26" s="195" t="s">
        <v>182</v>
      </c>
      <c r="E26" s="379"/>
      <c r="F26" s="380"/>
      <c r="G26" s="380"/>
      <c r="H26" s="380"/>
      <c r="I26" s="381"/>
      <c r="J26" s="382"/>
    </row>
    <row r="27" spans="1:10" s="310" customFormat="1" x14ac:dyDescent="0.3">
      <c r="A27" s="192">
        <v>18</v>
      </c>
      <c r="B27" s="303"/>
      <c r="C27" s="304"/>
      <c r="D27" s="305" t="s">
        <v>176</v>
      </c>
      <c r="E27" s="306"/>
      <c r="F27" s="307"/>
      <c r="G27" s="307">
        <v>180</v>
      </c>
      <c r="H27" s="307"/>
      <c r="I27" s="308"/>
      <c r="J27" s="309">
        <f t="shared" si="1"/>
        <v>180</v>
      </c>
    </row>
    <row r="28" spans="1:10" s="187" customFormat="1" x14ac:dyDescent="0.3">
      <c r="A28" s="192">
        <v>19</v>
      </c>
      <c r="B28" s="319"/>
      <c r="C28" s="320"/>
      <c r="D28" s="321" t="s">
        <v>191</v>
      </c>
      <c r="E28" s="322"/>
      <c r="F28" s="323"/>
      <c r="G28" s="323">
        <v>178</v>
      </c>
      <c r="H28" s="323"/>
      <c r="I28" s="324"/>
      <c r="J28" s="236">
        <f t="shared" si="1"/>
        <v>178</v>
      </c>
    </row>
    <row r="29" spans="1:10" s="318" customFormat="1" x14ac:dyDescent="0.3">
      <c r="A29" s="192">
        <v>20</v>
      </c>
      <c r="B29" s="311"/>
      <c r="C29" s="312"/>
      <c r="D29" s="313" t="s">
        <v>177</v>
      </c>
      <c r="E29" s="314"/>
      <c r="F29" s="315"/>
      <c r="G29" s="315"/>
      <c r="H29" s="315"/>
      <c r="I29" s="316"/>
      <c r="J29" s="317">
        <f t="shared" si="1"/>
        <v>0</v>
      </c>
    </row>
    <row r="30" spans="1:10" s="187" customFormat="1" x14ac:dyDescent="0.3">
      <c r="A30" s="192">
        <v>21</v>
      </c>
      <c r="B30" s="319"/>
      <c r="C30" s="320"/>
      <c r="D30" s="321" t="s">
        <v>195</v>
      </c>
      <c r="E30" s="322">
        <f>SUM(E28:E29)</f>
        <v>0</v>
      </c>
      <c r="F30" s="323">
        <f t="shared" ref="F30:I30" si="3">SUM(F28:F29)</f>
        <v>0</v>
      </c>
      <c r="G30" s="323">
        <f t="shared" si="3"/>
        <v>178</v>
      </c>
      <c r="H30" s="323">
        <f t="shared" si="3"/>
        <v>0</v>
      </c>
      <c r="I30" s="324">
        <f t="shared" si="3"/>
        <v>0</v>
      </c>
      <c r="J30" s="236">
        <f t="shared" si="1"/>
        <v>178</v>
      </c>
    </row>
    <row r="31" spans="1:10" ht="18" customHeight="1" x14ac:dyDescent="0.3">
      <c r="A31" s="192">
        <v>22</v>
      </c>
      <c r="B31" s="219"/>
      <c r="C31" s="222">
        <v>5</v>
      </c>
      <c r="D31" s="195" t="s">
        <v>187</v>
      </c>
      <c r="E31" s="379"/>
      <c r="F31" s="380"/>
      <c r="G31" s="380"/>
      <c r="H31" s="380"/>
      <c r="I31" s="381"/>
      <c r="J31" s="382"/>
    </row>
    <row r="32" spans="1:10" s="310" customFormat="1" x14ac:dyDescent="0.3">
      <c r="A32" s="192">
        <v>23</v>
      </c>
      <c r="B32" s="303"/>
      <c r="C32" s="304"/>
      <c r="D32" s="305" t="s">
        <v>176</v>
      </c>
      <c r="E32" s="306"/>
      <c r="F32" s="307"/>
      <c r="G32" s="307">
        <v>400</v>
      </c>
      <c r="H32" s="307"/>
      <c r="I32" s="308"/>
      <c r="J32" s="309">
        <f t="shared" si="1"/>
        <v>400</v>
      </c>
    </row>
    <row r="33" spans="1:10" s="187" customFormat="1" x14ac:dyDescent="0.3">
      <c r="A33" s="192">
        <v>24</v>
      </c>
      <c r="B33" s="319"/>
      <c r="C33" s="320"/>
      <c r="D33" s="321" t="s">
        <v>191</v>
      </c>
      <c r="E33" s="322">
        <v>0</v>
      </c>
      <c r="F33" s="323">
        <v>0</v>
      </c>
      <c r="G33" s="323">
        <v>480</v>
      </c>
      <c r="H33" s="323"/>
      <c r="I33" s="324"/>
      <c r="J33" s="236">
        <f t="shared" si="1"/>
        <v>480</v>
      </c>
    </row>
    <row r="34" spans="1:10" s="318" customFormat="1" x14ac:dyDescent="0.3">
      <c r="A34" s="192">
        <v>25</v>
      </c>
      <c r="B34" s="311"/>
      <c r="C34" s="312"/>
      <c r="D34" s="313" t="s">
        <v>190</v>
      </c>
      <c r="E34" s="314"/>
      <c r="F34" s="315"/>
      <c r="G34" s="315"/>
      <c r="H34" s="315"/>
      <c r="I34" s="316"/>
      <c r="J34" s="317">
        <f t="shared" si="1"/>
        <v>0</v>
      </c>
    </row>
    <row r="35" spans="1:10" s="187" customFormat="1" x14ac:dyDescent="0.3">
      <c r="A35" s="192">
        <v>26</v>
      </c>
      <c r="B35" s="319"/>
      <c r="C35" s="320"/>
      <c r="D35" s="321" t="s">
        <v>195</v>
      </c>
      <c r="E35" s="322">
        <f>SUM(E33:E34)</f>
        <v>0</v>
      </c>
      <c r="F35" s="323">
        <f>SUM(F33:F34)</f>
        <v>0</v>
      </c>
      <c r="G35" s="323">
        <f>SUM(G33:G34)</f>
        <v>480</v>
      </c>
      <c r="H35" s="323">
        <f>SUM(H33:H34)</f>
        <v>0</v>
      </c>
      <c r="I35" s="324">
        <f>SUM(I33:I34)</f>
        <v>0</v>
      </c>
      <c r="J35" s="236">
        <f t="shared" si="1"/>
        <v>480</v>
      </c>
    </row>
    <row r="36" spans="1:10" ht="18" customHeight="1" x14ac:dyDescent="0.3">
      <c r="A36" s="192">
        <v>27</v>
      </c>
      <c r="B36" s="219"/>
      <c r="C36" s="220">
        <v>6</v>
      </c>
      <c r="D36" s="195" t="s">
        <v>151</v>
      </c>
      <c r="E36" s="379"/>
      <c r="F36" s="380"/>
      <c r="G36" s="380"/>
      <c r="H36" s="380"/>
      <c r="I36" s="381"/>
      <c r="J36" s="382"/>
    </row>
    <row r="37" spans="1:10" s="310" customFormat="1" x14ac:dyDescent="0.3">
      <c r="A37" s="192">
        <v>28</v>
      </c>
      <c r="B37" s="303"/>
      <c r="C37" s="304"/>
      <c r="D37" s="305" t="s">
        <v>176</v>
      </c>
      <c r="E37" s="306"/>
      <c r="F37" s="307"/>
      <c r="G37" s="307">
        <v>50</v>
      </c>
      <c r="H37" s="307"/>
      <c r="I37" s="308"/>
      <c r="J37" s="309">
        <f t="shared" si="1"/>
        <v>50</v>
      </c>
    </row>
    <row r="38" spans="1:10" s="187" customFormat="1" x14ac:dyDescent="0.3">
      <c r="A38" s="192">
        <v>29</v>
      </c>
      <c r="B38" s="319"/>
      <c r="C38" s="320"/>
      <c r="D38" s="321" t="s">
        <v>191</v>
      </c>
      <c r="E38" s="322"/>
      <c r="F38" s="323"/>
      <c r="G38" s="323">
        <v>0</v>
      </c>
      <c r="H38" s="323"/>
      <c r="I38" s="324"/>
      <c r="J38" s="236">
        <f t="shared" si="1"/>
        <v>0</v>
      </c>
    </row>
    <row r="39" spans="1:10" s="318" customFormat="1" x14ac:dyDescent="0.3">
      <c r="A39" s="192">
        <v>30</v>
      </c>
      <c r="B39" s="311"/>
      <c r="C39" s="312"/>
      <c r="D39" s="313" t="s">
        <v>177</v>
      </c>
      <c r="E39" s="314"/>
      <c r="F39" s="315"/>
      <c r="G39" s="315"/>
      <c r="H39" s="315"/>
      <c r="I39" s="316"/>
      <c r="J39" s="317">
        <f t="shared" si="1"/>
        <v>0</v>
      </c>
    </row>
    <row r="40" spans="1:10" s="187" customFormat="1" x14ac:dyDescent="0.3">
      <c r="A40" s="192">
        <v>31</v>
      </c>
      <c r="B40" s="319"/>
      <c r="C40" s="320"/>
      <c r="D40" s="321" t="s">
        <v>195</v>
      </c>
      <c r="E40" s="322">
        <f>SUM(E38:E39)</f>
        <v>0</v>
      </c>
      <c r="F40" s="323">
        <f t="shared" ref="F40:I40" si="4">SUM(F38:F39)</f>
        <v>0</v>
      </c>
      <c r="G40" s="323">
        <f t="shared" si="4"/>
        <v>0</v>
      </c>
      <c r="H40" s="323">
        <f t="shared" si="4"/>
        <v>0</v>
      </c>
      <c r="I40" s="324">
        <f t="shared" si="4"/>
        <v>0</v>
      </c>
      <c r="J40" s="236">
        <f t="shared" si="1"/>
        <v>0</v>
      </c>
    </row>
    <row r="41" spans="1:10" ht="18" customHeight="1" x14ac:dyDescent="0.3">
      <c r="A41" s="192">
        <v>32</v>
      </c>
      <c r="B41" s="219"/>
      <c r="C41" s="222">
        <v>7</v>
      </c>
      <c r="D41" s="195" t="s">
        <v>152</v>
      </c>
      <c r="E41" s="209"/>
      <c r="F41" s="196"/>
      <c r="G41" s="196"/>
      <c r="H41" s="196"/>
      <c r="I41" s="198"/>
      <c r="J41" s="236"/>
    </row>
    <row r="42" spans="1:10" s="310" customFormat="1" x14ac:dyDescent="0.3">
      <c r="A42" s="192">
        <v>33</v>
      </c>
      <c r="B42" s="303"/>
      <c r="C42" s="304"/>
      <c r="D42" s="305" t="s">
        <v>176</v>
      </c>
      <c r="E42" s="306"/>
      <c r="F42" s="307"/>
      <c r="G42" s="307">
        <v>100</v>
      </c>
      <c r="H42" s="307"/>
      <c r="I42" s="308"/>
      <c r="J42" s="309">
        <f>SUM(E42:I42)</f>
        <v>100</v>
      </c>
    </row>
    <row r="43" spans="1:10" s="187" customFormat="1" x14ac:dyDescent="0.3">
      <c r="A43" s="192">
        <v>34</v>
      </c>
      <c r="B43" s="319"/>
      <c r="C43" s="320"/>
      <c r="D43" s="321" t="s">
        <v>191</v>
      </c>
      <c r="E43" s="322"/>
      <c r="F43" s="323"/>
      <c r="G43" s="323">
        <v>0</v>
      </c>
      <c r="H43" s="323"/>
      <c r="I43" s="324"/>
      <c r="J43" s="236">
        <f>SUM(E43:I43)</f>
        <v>0</v>
      </c>
    </row>
    <row r="44" spans="1:10" s="318" customFormat="1" x14ac:dyDescent="0.3">
      <c r="A44" s="192">
        <v>35</v>
      </c>
      <c r="B44" s="311"/>
      <c r="C44" s="312"/>
      <c r="D44" s="313" t="s">
        <v>177</v>
      </c>
      <c r="E44" s="314"/>
      <c r="F44" s="315"/>
      <c r="G44" s="315"/>
      <c r="H44" s="315"/>
      <c r="I44" s="316"/>
      <c r="J44" s="317">
        <f>SUM(E44:I44)</f>
        <v>0</v>
      </c>
    </row>
    <row r="45" spans="1:10" s="187" customFormat="1" x14ac:dyDescent="0.3">
      <c r="A45" s="192">
        <v>36</v>
      </c>
      <c r="B45" s="319"/>
      <c r="C45" s="320"/>
      <c r="D45" s="321" t="s">
        <v>195</v>
      </c>
      <c r="E45" s="322">
        <f>SUM(E43:E44)</f>
        <v>0</v>
      </c>
      <c r="F45" s="323">
        <f t="shared" ref="F45:I45" si="5">SUM(F43:F44)</f>
        <v>0</v>
      </c>
      <c r="G45" s="323">
        <f t="shared" si="5"/>
        <v>0</v>
      </c>
      <c r="H45" s="323">
        <f t="shared" si="5"/>
        <v>0</v>
      </c>
      <c r="I45" s="324">
        <f t="shared" si="5"/>
        <v>0</v>
      </c>
      <c r="J45" s="236">
        <f>SUM(E45:I45)</f>
        <v>0</v>
      </c>
    </row>
    <row r="46" spans="1:10" ht="18" customHeight="1" x14ac:dyDescent="0.3">
      <c r="A46" s="192">
        <v>37</v>
      </c>
      <c r="B46" s="219"/>
      <c r="C46" s="220">
        <v>8</v>
      </c>
      <c r="D46" s="197" t="s">
        <v>153</v>
      </c>
      <c r="E46" s="209"/>
      <c r="F46" s="196"/>
      <c r="G46" s="196"/>
      <c r="H46" s="196"/>
      <c r="I46" s="198"/>
      <c r="J46" s="236"/>
    </row>
    <row r="47" spans="1:10" s="310" customFormat="1" x14ac:dyDescent="0.3">
      <c r="A47" s="192">
        <v>38</v>
      </c>
      <c r="B47" s="303"/>
      <c r="C47" s="304"/>
      <c r="D47" s="305" t="s">
        <v>176</v>
      </c>
      <c r="E47" s="306"/>
      <c r="F47" s="307"/>
      <c r="G47" s="307">
        <v>40</v>
      </c>
      <c r="H47" s="307"/>
      <c r="I47" s="308"/>
      <c r="J47" s="309">
        <f>SUM(E47:I47)</f>
        <v>40</v>
      </c>
    </row>
    <row r="48" spans="1:10" s="187" customFormat="1" x14ac:dyDescent="0.3">
      <c r="A48" s="192">
        <v>39</v>
      </c>
      <c r="B48" s="319"/>
      <c r="C48" s="320"/>
      <c r="D48" s="321" t="s">
        <v>191</v>
      </c>
      <c r="E48" s="322"/>
      <c r="F48" s="323"/>
      <c r="G48" s="323">
        <v>60</v>
      </c>
      <c r="H48" s="323"/>
      <c r="I48" s="324"/>
      <c r="J48" s="236">
        <f>SUM(E48:I48)</f>
        <v>60</v>
      </c>
    </row>
    <row r="49" spans="1:10" s="318" customFormat="1" x14ac:dyDescent="0.3">
      <c r="A49" s="192">
        <v>40</v>
      </c>
      <c r="B49" s="311"/>
      <c r="C49" s="312"/>
      <c r="D49" s="313" t="s">
        <v>190</v>
      </c>
      <c r="E49" s="314"/>
      <c r="F49" s="315"/>
      <c r="G49" s="315"/>
      <c r="H49" s="315"/>
      <c r="I49" s="316"/>
      <c r="J49" s="317">
        <f>SUM(E49:I49)</f>
        <v>0</v>
      </c>
    </row>
    <row r="50" spans="1:10" s="187" customFormat="1" x14ac:dyDescent="0.3">
      <c r="A50" s="192">
        <v>41</v>
      </c>
      <c r="B50" s="319"/>
      <c r="C50" s="320"/>
      <c r="D50" s="321" t="s">
        <v>195</v>
      </c>
      <c r="E50" s="322">
        <f>SUM(E48:E49)</f>
        <v>0</v>
      </c>
      <c r="F50" s="323">
        <f t="shared" ref="F50:I50" si="6">SUM(F48:F49)</f>
        <v>0</v>
      </c>
      <c r="G50" s="323">
        <f t="shared" si="6"/>
        <v>60</v>
      </c>
      <c r="H50" s="323">
        <f t="shared" si="6"/>
        <v>0</v>
      </c>
      <c r="I50" s="324">
        <f t="shared" si="6"/>
        <v>0</v>
      </c>
      <c r="J50" s="236">
        <f>SUM(E50:I50)</f>
        <v>60</v>
      </c>
    </row>
    <row r="51" spans="1:10" ht="18" customHeight="1" x14ac:dyDescent="0.3">
      <c r="A51" s="192">
        <v>42</v>
      </c>
      <c r="B51" s="219"/>
      <c r="C51" s="222">
        <v>9</v>
      </c>
      <c r="D51" s="195" t="s">
        <v>150</v>
      </c>
      <c r="E51" s="209"/>
      <c r="F51" s="196"/>
      <c r="G51" s="196"/>
      <c r="H51" s="196"/>
      <c r="I51" s="198"/>
      <c r="J51" s="236"/>
    </row>
    <row r="52" spans="1:10" s="310" customFormat="1" x14ac:dyDescent="0.3">
      <c r="A52" s="192">
        <v>43</v>
      </c>
      <c r="B52" s="303"/>
      <c r="C52" s="304"/>
      <c r="D52" s="305" t="s">
        <v>176</v>
      </c>
      <c r="E52" s="306"/>
      <c r="F52" s="307"/>
      <c r="G52" s="307">
        <v>1200</v>
      </c>
      <c r="H52" s="307"/>
      <c r="I52" s="308"/>
      <c r="J52" s="309">
        <f t="shared" ref="J52:J65" si="7">SUM(E52:I52)</f>
        <v>1200</v>
      </c>
    </row>
    <row r="53" spans="1:10" s="187" customFormat="1" x14ac:dyDescent="0.3">
      <c r="A53" s="192">
        <v>44</v>
      </c>
      <c r="B53" s="319"/>
      <c r="C53" s="320"/>
      <c r="D53" s="321" t="s">
        <v>191</v>
      </c>
      <c r="E53" s="322"/>
      <c r="F53" s="323"/>
      <c r="G53" s="323">
        <v>600</v>
      </c>
      <c r="H53" s="323"/>
      <c r="I53" s="324"/>
      <c r="J53" s="236">
        <f t="shared" si="7"/>
        <v>600</v>
      </c>
    </row>
    <row r="54" spans="1:10" s="318" customFormat="1" x14ac:dyDescent="0.3">
      <c r="A54" s="192">
        <v>45</v>
      </c>
      <c r="B54" s="311"/>
      <c r="C54" s="312"/>
      <c r="D54" s="313" t="s">
        <v>190</v>
      </c>
      <c r="E54" s="314">
        <v>10</v>
      </c>
      <c r="F54" s="315">
        <v>2</v>
      </c>
      <c r="G54" s="315">
        <v>-12</v>
      </c>
      <c r="H54" s="315"/>
      <c r="I54" s="316"/>
      <c r="J54" s="317">
        <f t="shared" si="7"/>
        <v>0</v>
      </c>
    </row>
    <row r="55" spans="1:10" s="187" customFormat="1" x14ac:dyDescent="0.3">
      <c r="A55" s="192">
        <v>46</v>
      </c>
      <c r="B55" s="319"/>
      <c r="C55" s="320"/>
      <c r="D55" s="321" t="s">
        <v>195</v>
      </c>
      <c r="E55" s="322">
        <f>SUM(E53:E54)</f>
        <v>10</v>
      </c>
      <c r="F55" s="323">
        <f t="shared" ref="F55:I55" si="8">SUM(F53:F54)</f>
        <v>2</v>
      </c>
      <c r="G55" s="323">
        <f t="shared" si="8"/>
        <v>588</v>
      </c>
      <c r="H55" s="323">
        <f t="shared" si="8"/>
        <v>0</v>
      </c>
      <c r="I55" s="324">
        <f t="shared" si="8"/>
        <v>0</v>
      </c>
      <c r="J55" s="236">
        <f t="shared" si="7"/>
        <v>600</v>
      </c>
    </row>
    <row r="56" spans="1:10" ht="18" customHeight="1" x14ac:dyDescent="0.3">
      <c r="A56" s="192">
        <v>47</v>
      </c>
      <c r="B56" s="219"/>
      <c r="C56" s="222">
        <v>10</v>
      </c>
      <c r="D56" s="195" t="s">
        <v>178</v>
      </c>
      <c r="E56" s="379"/>
      <c r="F56" s="380"/>
      <c r="G56" s="380"/>
      <c r="H56" s="380"/>
      <c r="I56" s="381"/>
      <c r="J56" s="382"/>
    </row>
    <row r="57" spans="1:10" s="310" customFormat="1" x14ac:dyDescent="0.3">
      <c r="A57" s="192">
        <v>48</v>
      </c>
      <c r="B57" s="303"/>
      <c r="C57" s="304"/>
      <c r="D57" s="305" t="s">
        <v>176</v>
      </c>
      <c r="E57" s="306"/>
      <c r="F57" s="307"/>
      <c r="G57" s="307">
        <v>200</v>
      </c>
      <c r="H57" s="307"/>
      <c r="I57" s="308"/>
      <c r="J57" s="309">
        <f t="shared" si="7"/>
        <v>200</v>
      </c>
    </row>
    <row r="58" spans="1:10" s="187" customFormat="1" x14ac:dyDescent="0.3">
      <c r="A58" s="192">
        <v>49</v>
      </c>
      <c r="B58" s="319"/>
      <c r="C58" s="320"/>
      <c r="D58" s="321" t="s">
        <v>191</v>
      </c>
      <c r="E58" s="322"/>
      <c r="F58" s="323"/>
      <c r="G58" s="323">
        <v>100</v>
      </c>
      <c r="H58" s="323"/>
      <c r="I58" s="324"/>
      <c r="J58" s="236">
        <f t="shared" si="7"/>
        <v>100</v>
      </c>
    </row>
    <row r="59" spans="1:10" s="318" customFormat="1" x14ac:dyDescent="0.3">
      <c r="A59" s="192">
        <v>50</v>
      </c>
      <c r="B59" s="311"/>
      <c r="C59" s="312"/>
      <c r="D59" s="313" t="s">
        <v>177</v>
      </c>
      <c r="E59" s="314"/>
      <c r="F59" s="315"/>
      <c r="G59" s="315"/>
      <c r="H59" s="315"/>
      <c r="I59" s="316"/>
      <c r="J59" s="317">
        <f t="shared" si="7"/>
        <v>0</v>
      </c>
    </row>
    <row r="60" spans="1:10" s="187" customFormat="1" x14ac:dyDescent="0.3">
      <c r="A60" s="192">
        <v>51</v>
      </c>
      <c r="B60" s="319"/>
      <c r="C60" s="320"/>
      <c r="D60" s="321" t="s">
        <v>195</v>
      </c>
      <c r="E60" s="322">
        <f>SUM(E58:E59)</f>
        <v>0</v>
      </c>
      <c r="F60" s="323">
        <f t="shared" ref="F60:I60" si="9">SUM(F58:F59)</f>
        <v>0</v>
      </c>
      <c r="G60" s="323">
        <f t="shared" si="9"/>
        <v>100</v>
      </c>
      <c r="H60" s="323">
        <f t="shared" si="9"/>
        <v>0</v>
      </c>
      <c r="I60" s="324">
        <f t="shared" si="9"/>
        <v>0</v>
      </c>
      <c r="J60" s="236">
        <f t="shared" si="7"/>
        <v>100</v>
      </c>
    </row>
    <row r="61" spans="1:10" ht="18" customHeight="1" x14ac:dyDescent="0.3">
      <c r="A61" s="192">
        <v>52</v>
      </c>
      <c r="B61" s="219"/>
      <c r="C61" s="220">
        <v>11</v>
      </c>
      <c r="D61" s="197" t="s">
        <v>154</v>
      </c>
      <c r="E61" s="379"/>
      <c r="F61" s="380"/>
      <c r="G61" s="380"/>
      <c r="H61" s="380"/>
      <c r="I61" s="381"/>
      <c r="J61" s="382"/>
    </row>
    <row r="62" spans="1:10" s="310" customFormat="1" x14ac:dyDescent="0.3">
      <c r="A62" s="192">
        <v>53</v>
      </c>
      <c r="B62" s="303"/>
      <c r="C62" s="304"/>
      <c r="D62" s="305" t="s">
        <v>176</v>
      </c>
      <c r="E62" s="306"/>
      <c r="F62" s="307"/>
      <c r="G62" s="307">
        <v>800</v>
      </c>
      <c r="H62" s="307"/>
      <c r="I62" s="308"/>
      <c r="J62" s="309">
        <f t="shared" si="7"/>
        <v>800</v>
      </c>
    </row>
    <row r="63" spans="1:10" s="187" customFormat="1" x14ac:dyDescent="0.3">
      <c r="A63" s="192">
        <v>54</v>
      </c>
      <c r="B63" s="319"/>
      <c r="C63" s="320"/>
      <c r="D63" s="321" t="s">
        <v>191</v>
      </c>
      <c r="E63" s="322"/>
      <c r="F63" s="323"/>
      <c r="G63" s="323">
        <v>0</v>
      </c>
      <c r="H63" s="323"/>
      <c r="I63" s="324"/>
      <c r="J63" s="236">
        <f t="shared" si="7"/>
        <v>0</v>
      </c>
    </row>
    <row r="64" spans="1:10" s="318" customFormat="1" x14ac:dyDescent="0.3">
      <c r="A64" s="192">
        <v>55</v>
      </c>
      <c r="B64" s="311"/>
      <c r="C64" s="312"/>
      <c r="D64" s="313" t="s">
        <v>177</v>
      </c>
      <c r="E64" s="314"/>
      <c r="F64" s="315"/>
      <c r="G64" s="315"/>
      <c r="H64" s="315"/>
      <c r="I64" s="316"/>
      <c r="J64" s="317">
        <f t="shared" si="7"/>
        <v>0</v>
      </c>
    </row>
    <row r="65" spans="1:10" s="187" customFormat="1" x14ac:dyDescent="0.3">
      <c r="A65" s="192">
        <v>56</v>
      </c>
      <c r="B65" s="319"/>
      <c r="C65" s="320"/>
      <c r="D65" s="321" t="s">
        <v>195</v>
      </c>
      <c r="E65" s="322">
        <f>SUM(E63:E64)</f>
        <v>0</v>
      </c>
      <c r="F65" s="323">
        <f t="shared" ref="F65:I65" si="10">SUM(F63:F64)</f>
        <v>0</v>
      </c>
      <c r="G65" s="323">
        <f t="shared" si="10"/>
        <v>0</v>
      </c>
      <c r="H65" s="323">
        <f t="shared" si="10"/>
        <v>0</v>
      </c>
      <c r="I65" s="324">
        <f t="shared" si="10"/>
        <v>0</v>
      </c>
      <c r="J65" s="236">
        <f t="shared" si="7"/>
        <v>0</v>
      </c>
    </row>
    <row r="66" spans="1:10" ht="18" customHeight="1" x14ac:dyDescent="0.3">
      <c r="A66" s="192">
        <v>57</v>
      </c>
      <c r="B66" s="219"/>
      <c r="C66" s="222">
        <v>12</v>
      </c>
      <c r="D66" s="197" t="s">
        <v>155</v>
      </c>
      <c r="E66" s="209"/>
      <c r="F66" s="196"/>
      <c r="G66" s="196"/>
      <c r="H66" s="196"/>
      <c r="I66" s="198"/>
      <c r="J66" s="236"/>
    </row>
    <row r="67" spans="1:10" s="310" customFormat="1" x14ac:dyDescent="0.3">
      <c r="A67" s="192">
        <v>58</v>
      </c>
      <c r="B67" s="303"/>
      <c r="C67" s="304"/>
      <c r="D67" s="305" t="s">
        <v>176</v>
      </c>
      <c r="E67" s="306"/>
      <c r="F67" s="307"/>
      <c r="G67" s="307">
        <v>800</v>
      </c>
      <c r="H67" s="307"/>
      <c r="I67" s="308"/>
      <c r="J67" s="309">
        <f>SUM(E67:I67)</f>
        <v>800</v>
      </c>
    </row>
    <row r="68" spans="1:10" s="187" customFormat="1" x14ac:dyDescent="0.3">
      <c r="A68" s="192">
        <v>59</v>
      </c>
      <c r="B68" s="319"/>
      <c r="C68" s="320"/>
      <c r="D68" s="321" t="s">
        <v>191</v>
      </c>
      <c r="E68" s="322"/>
      <c r="F68" s="323"/>
      <c r="G68" s="323">
        <v>0</v>
      </c>
      <c r="H68" s="323"/>
      <c r="I68" s="324"/>
      <c r="J68" s="236">
        <f>SUM(E68:I68)</f>
        <v>0</v>
      </c>
    </row>
    <row r="69" spans="1:10" s="318" customFormat="1" x14ac:dyDescent="0.3">
      <c r="A69" s="192">
        <v>60</v>
      </c>
      <c r="B69" s="311"/>
      <c r="C69" s="312"/>
      <c r="D69" s="313" t="s">
        <v>177</v>
      </c>
      <c r="E69" s="314"/>
      <c r="F69" s="315"/>
      <c r="G69" s="315"/>
      <c r="H69" s="315"/>
      <c r="I69" s="316"/>
      <c r="J69" s="317">
        <f>SUM(E69:I69)</f>
        <v>0</v>
      </c>
    </row>
    <row r="70" spans="1:10" s="187" customFormat="1" x14ac:dyDescent="0.3">
      <c r="A70" s="192">
        <v>61</v>
      </c>
      <c r="B70" s="319"/>
      <c r="C70" s="320"/>
      <c r="D70" s="321" t="s">
        <v>195</v>
      </c>
      <c r="E70" s="322">
        <f>SUM(E68:E69)</f>
        <v>0</v>
      </c>
      <c r="F70" s="323">
        <f t="shared" ref="F70:I70" si="11">SUM(F68:F69)</f>
        <v>0</v>
      </c>
      <c r="G70" s="323">
        <f t="shared" si="11"/>
        <v>0</v>
      </c>
      <c r="H70" s="323">
        <f t="shared" si="11"/>
        <v>0</v>
      </c>
      <c r="I70" s="324">
        <f t="shared" si="11"/>
        <v>0</v>
      </c>
      <c r="J70" s="236">
        <f>SUM(E70:I70)</f>
        <v>0</v>
      </c>
    </row>
    <row r="71" spans="1:10" ht="18" customHeight="1" x14ac:dyDescent="0.3">
      <c r="A71" s="192">
        <v>62</v>
      </c>
      <c r="B71" s="219"/>
      <c r="C71" s="220">
        <v>13</v>
      </c>
      <c r="D71" s="197" t="s">
        <v>184</v>
      </c>
      <c r="E71" s="209"/>
      <c r="F71" s="196"/>
      <c r="G71" s="196"/>
      <c r="H71" s="196"/>
      <c r="I71" s="198"/>
      <c r="J71" s="236"/>
    </row>
    <row r="72" spans="1:10" s="310" customFormat="1" x14ac:dyDescent="0.3">
      <c r="A72" s="192">
        <v>63</v>
      </c>
      <c r="B72" s="303"/>
      <c r="C72" s="304"/>
      <c r="D72" s="305" t="s">
        <v>176</v>
      </c>
      <c r="E72" s="306"/>
      <c r="F72" s="307"/>
      <c r="G72" s="307"/>
      <c r="H72" s="307"/>
      <c r="I72" s="308"/>
      <c r="J72" s="309">
        <f t="shared" ref="J72:J80" si="12">SUM(E72:I72)</f>
        <v>0</v>
      </c>
    </row>
    <row r="73" spans="1:10" s="187" customFormat="1" x14ac:dyDescent="0.3">
      <c r="A73" s="192">
        <v>64</v>
      </c>
      <c r="B73" s="319"/>
      <c r="C73" s="320"/>
      <c r="D73" s="321" t="s">
        <v>191</v>
      </c>
      <c r="E73" s="322"/>
      <c r="F73" s="323"/>
      <c r="G73" s="323">
        <v>400</v>
      </c>
      <c r="H73" s="323"/>
      <c r="I73" s="324"/>
      <c r="J73" s="236">
        <f t="shared" si="12"/>
        <v>400</v>
      </c>
    </row>
    <row r="74" spans="1:10" s="318" customFormat="1" x14ac:dyDescent="0.3">
      <c r="A74" s="192">
        <v>65</v>
      </c>
      <c r="B74" s="311"/>
      <c r="C74" s="312"/>
      <c r="D74" s="313" t="s">
        <v>177</v>
      </c>
      <c r="E74" s="314"/>
      <c r="F74" s="315"/>
      <c r="G74" s="315"/>
      <c r="H74" s="315"/>
      <c r="I74" s="316"/>
      <c r="J74" s="317">
        <f t="shared" si="12"/>
        <v>0</v>
      </c>
    </row>
    <row r="75" spans="1:10" s="187" customFormat="1" x14ac:dyDescent="0.3">
      <c r="A75" s="192">
        <v>66</v>
      </c>
      <c r="B75" s="319"/>
      <c r="C75" s="320"/>
      <c r="D75" s="321" t="s">
        <v>195</v>
      </c>
      <c r="E75" s="322">
        <f>SUM(E73:E74)</f>
        <v>0</v>
      </c>
      <c r="F75" s="323">
        <f t="shared" ref="F75" si="13">SUM(F73:F74)</f>
        <v>0</v>
      </c>
      <c r="G75" s="323">
        <f t="shared" ref="G75" si="14">SUM(G73:G74)</f>
        <v>400</v>
      </c>
      <c r="H75" s="323">
        <f t="shared" ref="H75" si="15">SUM(H73:H74)</f>
        <v>0</v>
      </c>
      <c r="I75" s="324">
        <f t="shared" ref="I75" si="16">SUM(I73:I74)</f>
        <v>0</v>
      </c>
      <c r="J75" s="236">
        <f t="shared" si="12"/>
        <v>400</v>
      </c>
    </row>
    <row r="76" spans="1:10" ht="18" customHeight="1" x14ac:dyDescent="0.3">
      <c r="A76" s="192">
        <v>67</v>
      </c>
      <c r="B76" s="219"/>
      <c r="C76" s="222">
        <v>14</v>
      </c>
      <c r="D76" s="197" t="s">
        <v>185</v>
      </c>
      <c r="E76" s="379"/>
      <c r="F76" s="380"/>
      <c r="G76" s="380"/>
      <c r="H76" s="380"/>
      <c r="I76" s="381"/>
      <c r="J76" s="382"/>
    </row>
    <row r="77" spans="1:10" s="310" customFormat="1" x14ac:dyDescent="0.3">
      <c r="A77" s="192">
        <v>68</v>
      </c>
      <c r="B77" s="303"/>
      <c r="C77" s="304"/>
      <c r="D77" s="305" t="s">
        <v>176</v>
      </c>
      <c r="E77" s="306"/>
      <c r="F77" s="307"/>
      <c r="G77" s="307"/>
      <c r="H77" s="307"/>
      <c r="I77" s="308"/>
      <c r="J77" s="309">
        <f t="shared" si="12"/>
        <v>0</v>
      </c>
    </row>
    <row r="78" spans="1:10" s="187" customFormat="1" x14ac:dyDescent="0.3">
      <c r="A78" s="192">
        <v>69</v>
      </c>
      <c r="B78" s="319"/>
      <c r="C78" s="320"/>
      <c r="D78" s="321" t="s">
        <v>191</v>
      </c>
      <c r="E78" s="322"/>
      <c r="F78" s="323"/>
      <c r="G78" s="323"/>
      <c r="H78" s="323"/>
      <c r="I78" s="324"/>
      <c r="J78" s="236">
        <f t="shared" si="12"/>
        <v>0</v>
      </c>
    </row>
    <row r="79" spans="1:10" s="318" customFormat="1" x14ac:dyDescent="0.3">
      <c r="A79" s="192">
        <v>70</v>
      </c>
      <c r="B79" s="311"/>
      <c r="C79" s="312"/>
      <c r="D79" s="313" t="s">
        <v>177</v>
      </c>
      <c r="E79" s="314"/>
      <c r="F79" s="315"/>
      <c r="G79" s="315"/>
      <c r="H79" s="315"/>
      <c r="I79" s="316"/>
      <c r="J79" s="317">
        <f t="shared" si="12"/>
        <v>0</v>
      </c>
    </row>
    <row r="80" spans="1:10" s="187" customFormat="1" x14ac:dyDescent="0.3">
      <c r="A80" s="192">
        <v>71</v>
      </c>
      <c r="B80" s="319"/>
      <c r="C80" s="320"/>
      <c r="D80" s="321" t="s">
        <v>195</v>
      </c>
      <c r="E80" s="322">
        <f>SUM(E78:E79)</f>
        <v>0</v>
      </c>
      <c r="F80" s="323">
        <f t="shared" ref="F80:I80" si="17">SUM(F78:F79)</f>
        <v>0</v>
      </c>
      <c r="G80" s="323">
        <f t="shared" si="17"/>
        <v>0</v>
      </c>
      <c r="H80" s="323">
        <f t="shared" si="17"/>
        <v>0</v>
      </c>
      <c r="I80" s="324">
        <f t="shared" si="17"/>
        <v>0</v>
      </c>
      <c r="J80" s="236">
        <f t="shared" si="12"/>
        <v>0</v>
      </c>
    </row>
    <row r="81" spans="1:10" ht="18" customHeight="1" x14ac:dyDescent="0.3">
      <c r="A81" s="192">
        <v>72</v>
      </c>
      <c r="B81" s="219"/>
      <c r="C81" s="222">
        <v>15</v>
      </c>
      <c r="D81" s="197" t="s">
        <v>189</v>
      </c>
      <c r="E81" s="209"/>
      <c r="F81" s="196"/>
      <c r="G81" s="196"/>
      <c r="H81" s="196"/>
      <c r="I81" s="198"/>
      <c r="J81" s="236"/>
    </row>
    <row r="82" spans="1:10" s="310" customFormat="1" x14ac:dyDescent="0.3">
      <c r="A82" s="192">
        <v>73</v>
      </c>
      <c r="B82" s="303"/>
      <c r="C82" s="304"/>
      <c r="D82" s="305" t="s">
        <v>176</v>
      </c>
      <c r="E82" s="306"/>
      <c r="F82" s="307"/>
      <c r="G82" s="307"/>
      <c r="H82" s="307"/>
      <c r="I82" s="308"/>
      <c r="J82" s="309">
        <f t="shared" ref="J82:J90" si="18">SUM(E82:I82)</f>
        <v>0</v>
      </c>
    </row>
    <row r="83" spans="1:10" s="187" customFormat="1" x14ac:dyDescent="0.3">
      <c r="A83" s="192">
        <v>74</v>
      </c>
      <c r="B83" s="319"/>
      <c r="C83" s="320"/>
      <c r="D83" s="321" t="s">
        <v>191</v>
      </c>
      <c r="E83" s="322">
        <v>53</v>
      </c>
      <c r="F83" s="323">
        <v>11</v>
      </c>
      <c r="G83" s="323">
        <v>1047</v>
      </c>
      <c r="H83" s="323"/>
      <c r="I83" s="324"/>
      <c r="J83" s="236">
        <f t="shared" si="18"/>
        <v>1111</v>
      </c>
    </row>
    <row r="84" spans="1:10" s="318" customFormat="1" x14ac:dyDescent="0.3">
      <c r="A84" s="192">
        <v>75</v>
      </c>
      <c r="B84" s="311"/>
      <c r="C84" s="312"/>
      <c r="D84" s="313" t="s">
        <v>190</v>
      </c>
      <c r="E84" s="314"/>
      <c r="F84" s="315"/>
      <c r="G84" s="315"/>
      <c r="H84" s="315"/>
      <c r="I84" s="316"/>
      <c r="J84" s="317">
        <f t="shared" si="18"/>
        <v>0</v>
      </c>
    </row>
    <row r="85" spans="1:10" s="187" customFormat="1" ht="15.75" thickBot="1" x14ac:dyDescent="0.35">
      <c r="A85" s="192">
        <v>76</v>
      </c>
      <c r="B85" s="319"/>
      <c r="C85" s="320"/>
      <c r="D85" s="321" t="s">
        <v>195</v>
      </c>
      <c r="E85" s="322">
        <f>SUM(E83:E84)</f>
        <v>53</v>
      </c>
      <c r="F85" s="323">
        <f t="shared" ref="F85" si="19">SUM(F83:F84)</f>
        <v>11</v>
      </c>
      <c r="G85" s="323">
        <f t="shared" ref="G85" si="20">SUM(G83:G84)</f>
        <v>1047</v>
      </c>
      <c r="H85" s="323">
        <f t="shared" ref="H85" si="21">SUM(H83:H84)</f>
        <v>0</v>
      </c>
      <c r="I85" s="324">
        <f t="shared" ref="I85" si="22">SUM(I83:I84)</f>
        <v>0</v>
      </c>
      <c r="J85" s="236">
        <f t="shared" si="18"/>
        <v>1111</v>
      </c>
    </row>
    <row r="86" spans="1:10" s="184" customFormat="1" ht="22.5" customHeight="1" x14ac:dyDescent="0.2">
      <c r="A86" s="192">
        <v>77</v>
      </c>
      <c r="B86" s="325"/>
      <c r="C86" s="326"/>
      <c r="D86" s="327" t="s">
        <v>125</v>
      </c>
      <c r="E86" s="383"/>
      <c r="F86" s="384"/>
      <c r="G86" s="384"/>
      <c r="H86" s="384"/>
      <c r="I86" s="385"/>
      <c r="J86" s="386"/>
    </row>
    <row r="87" spans="1:10" s="310" customFormat="1" x14ac:dyDescent="0.3">
      <c r="A87" s="192">
        <v>78</v>
      </c>
      <c r="B87" s="303"/>
      <c r="C87" s="304"/>
      <c r="D87" s="305" t="s">
        <v>176</v>
      </c>
      <c r="E87" s="306">
        <f>SUM(E12,E17,E22,E27,E32,E37,E42,E47,E52,E57,E62,E67,E72,E82,E78)</f>
        <v>100</v>
      </c>
      <c r="F87" s="307">
        <f>SUM(F12,F17,F22,F27,F32,F37,F42,F47,F52,F57,F62,F67,F72,F82,F78)</f>
        <v>30</v>
      </c>
      <c r="G87" s="307">
        <f>SUM(G12,G17,G22,G27,G32,G37,G42,G47,G52,G57,G62,G67,G72,G82,G78)</f>
        <v>4670</v>
      </c>
      <c r="H87" s="307">
        <f>SUM(H12,H17,H22,H27,H32,H37,H42,H47,H52,H57,H62,H67,H72,H82,H78)</f>
        <v>0</v>
      </c>
      <c r="I87" s="308">
        <f>SUM(I12,I17,I22,I27,I32,I37,I42,I47,I52,I57,I62,I67,I72,I82,I78)</f>
        <v>0</v>
      </c>
      <c r="J87" s="309">
        <f t="shared" si="18"/>
        <v>4800</v>
      </c>
    </row>
    <row r="88" spans="1:10" s="187" customFormat="1" x14ac:dyDescent="0.3">
      <c r="A88" s="192">
        <v>79</v>
      </c>
      <c r="B88" s="319"/>
      <c r="C88" s="320"/>
      <c r="D88" s="321" t="s">
        <v>191</v>
      </c>
      <c r="E88" s="322">
        <f>SUM(E13,E18,E23,E28,E33,E38,E43,E48,E53,E58,E63,E68,E73,E83,E78)</f>
        <v>150</v>
      </c>
      <c r="F88" s="323">
        <f>SUM(F13,F18,F23,F28,F33,F38,F43,F48,F53,F58,F63,F68,F73,F83,F78)</f>
        <v>49</v>
      </c>
      <c r="G88" s="323">
        <f>SUM(G13,G18,G23,G28,G33,G38,G43,G48,G53,G58,G63,G68,G73,G83,G78)</f>
        <v>4059</v>
      </c>
      <c r="H88" s="323">
        <f>SUM(H13,H18,H23,H28,H33,H38,H43,H48,H53,H58,H63,H68,H73,H83,H78)</f>
        <v>0</v>
      </c>
      <c r="I88" s="324">
        <f>SUM(I13,I18,I23,I28,I33,I38,I43,I48,I53,I58,I63,I68,I73,I83,I78)</f>
        <v>0</v>
      </c>
      <c r="J88" s="236">
        <f t="shared" si="18"/>
        <v>4258</v>
      </c>
    </row>
    <row r="89" spans="1:10" s="318" customFormat="1" x14ac:dyDescent="0.3">
      <c r="A89" s="192">
        <v>80</v>
      </c>
      <c r="B89" s="311"/>
      <c r="C89" s="312"/>
      <c r="D89" s="313" t="s">
        <v>177</v>
      </c>
      <c r="E89" s="314">
        <f>SUM(E14:E14,E19:E19,E24,E29,E34:E34,E39,E44,E49,E54:E54,E59,E64,E69,E74,E84,E79)</f>
        <v>-17</v>
      </c>
      <c r="F89" s="315">
        <f>SUM(F14:F14,F19:F19,F24,F29,F34:F34,F39,F44,F49,F54:F54,F59,F64,F69,F74,F84,F79)</f>
        <v>-22</v>
      </c>
      <c r="G89" s="315">
        <f>SUM(G14:G14,G19:G19,G24,G29,G34:G34,G39,G44,G49,G54:G54,G59,G64,G69,G74,G84,G79)</f>
        <v>39</v>
      </c>
      <c r="H89" s="315">
        <f>SUM(H14:H14,H19:H19,H24,H29,H34:H34,H39,H44,H49,H54:H54,H59,H64,H69,H74,H84,H79)</f>
        <v>0</v>
      </c>
      <c r="I89" s="316">
        <f>SUM(I14:I14,I19:I19,I24,I29,I34:I34,I39,I44,I49,I54:I54,I59,I64,I69,I74,I84,I79)</f>
        <v>0</v>
      </c>
      <c r="J89" s="317">
        <f t="shared" si="18"/>
        <v>0</v>
      </c>
    </row>
    <row r="90" spans="1:10" s="187" customFormat="1" ht="15.75" thickBot="1" x14ac:dyDescent="0.35">
      <c r="A90" s="192">
        <v>81</v>
      </c>
      <c r="B90" s="328"/>
      <c r="C90" s="329"/>
      <c r="D90" s="330" t="s">
        <v>195</v>
      </c>
      <c r="E90" s="331">
        <f>SUM(E15,E20,E25,E30,E35,E40,E45,E50,E55,E60,E65,E70,E75,E85,E80)</f>
        <v>133</v>
      </c>
      <c r="F90" s="332">
        <f>SUM(F15,F20,F25,F30,F35,F40,F45,F50,F55,F60,F65,F70,F75,F85,F80)</f>
        <v>27</v>
      </c>
      <c r="G90" s="332">
        <f>SUM(G15,G20,G25,G30,G35,G40,G45,G50,G55,G60,G65,G70,G75,G85,G80)</f>
        <v>4098</v>
      </c>
      <c r="H90" s="332">
        <f>SUM(H15,H20,H25,H30,H35,H40,H45,H50,H55,H60,H65,H70,H75,H85,H80)</f>
        <v>0</v>
      </c>
      <c r="I90" s="333">
        <f>SUM(I15,I20,I25,I30,I35,I40,I45,I50,I55,I60,I65,I70,I75,I85,I80)</f>
        <v>0</v>
      </c>
      <c r="J90" s="334">
        <f t="shared" si="18"/>
        <v>4258</v>
      </c>
    </row>
    <row r="93" spans="1:10" x14ac:dyDescent="0.3">
      <c r="D93" s="200"/>
    </row>
    <row r="94" spans="1:10" x14ac:dyDescent="0.3">
      <c r="D94" s="200"/>
      <c r="E94" s="187"/>
      <c r="F94" s="187"/>
      <c r="G94" s="187"/>
      <c r="H94" s="187"/>
      <c r="I94" s="187"/>
    </row>
    <row r="95" spans="1:10" x14ac:dyDescent="0.3">
      <c r="D95" s="201"/>
      <c r="J95" s="194"/>
    </row>
    <row r="96" spans="1:10" x14ac:dyDescent="0.3">
      <c r="D96" s="201"/>
      <c r="J96" s="194"/>
    </row>
    <row r="97" spans="1:10" x14ac:dyDescent="0.3">
      <c r="D97" s="201"/>
      <c r="J97" s="194"/>
    </row>
    <row r="103" spans="1:10" x14ac:dyDescent="0.3">
      <c r="D103" s="202"/>
    </row>
    <row r="104" spans="1:10" x14ac:dyDescent="0.3">
      <c r="D104" s="202"/>
    </row>
    <row r="109" spans="1:10" s="187" customFormat="1" x14ac:dyDescent="0.3">
      <c r="A109" s="184"/>
      <c r="B109" s="185"/>
      <c r="C109" s="185"/>
      <c r="D109" s="199"/>
      <c r="E109" s="186"/>
      <c r="F109" s="186"/>
      <c r="G109" s="186"/>
      <c r="H109" s="186"/>
      <c r="I109" s="186"/>
    </row>
    <row r="110" spans="1:10" s="187" customFormat="1" x14ac:dyDescent="0.3">
      <c r="A110" s="184"/>
      <c r="B110" s="185"/>
      <c r="C110" s="185"/>
      <c r="D110" s="199"/>
      <c r="E110" s="186"/>
      <c r="F110" s="186"/>
      <c r="G110" s="186"/>
      <c r="H110" s="186"/>
      <c r="I110" s="186"/>
    </row>
    <row r="111" spans="1:10" s="187" customFormat="1" x14ac:dyDescent="0.3">
      <c r="A111" s="184"/>
      <c r="B111" s="185"/>
      <c r="C111" s="185"/>
      <c r="D111" s="199"/>
      <c r="E111" s="186"/>
      <c r="F111" s="186"/>
      <c r="G111" s="186"/>
      <c r="H111" s="186"/>
      <c r="I111" s="186"/>
    </row>
    <row r="112" spans="1:10" s="187" customFormat="1" x14ac:dyDescent="0.3">
      <c r="A112" s="184"/>
      <c r="B112" s="185"/>
      <c r="C112" s="185"/>
      <c r="D112" s="199"/>
      <c r="E112" s="186"/>
      <c r="F112" s="186"/>
      <c r="G112" s="186"/>
      <c r="H112" s="186"/>
      <c r="I112" s="186"/>
    </row>
    <row r="113" spans="1:9" s="187" customFormat="1" x14ac:dyDescent="0.3">
      <c r="A113" s="184"/>
      <c r="B113" s="185"/>
      <c r="C113" s="185"/>
      <c r="D113" s="199"/>
      <c r="E113" s="186"/>
      <c r="F113" s="186"/>
      <c r="G113" s="186"/>
      <c r="H113" s="186"/>
      <c r="I113" s="186"/>
    </row>
    <row r="114" spans="1:9" s="187" customFormat="1" x14ac:dyDescent="0.3">
      <c r="A114" s="184"/>
      <c r="B114" s="185"/>
      <c r="C114" s="185"/>
      <c r="D114" s="199"/>
      <c r="E114" s="186"/>
      <c r="F114" s="186"/>
      <c r="G114" s="186"/>
      <c r="H114" s="186"/>
      <c r="I114" s="186"/>
    </row>
    <row r="115" spans="1:9" s="187" customFormat="1" x14ac:dyDescent="0.3">
      <c r="A115" s="184"/>
      <c r="B115" s="185"/>
      <c r="C115" s="185"/>
      <c r="D115" s="202"/>
      <c r="E115" s="186"/>
      <c r="F115" s="186"/>
      <c r="G115" s="186"/>
      <c r="H115" s="186"/>
      <c r="I115" s="186"/>
    </row>
    <row r="116" spans="1:9" s="187" customFormat="1" x14ac:dyDescent="0.3">
      <c r="A116" s="184"/>
      <c r="B116" s="185"/>
      <c r="C116" s="185"/>
      <c r="D116" s="202"/>
      <c r="E116" s="186"/>
      <c r="F116" s="186"/>
      <c r="G116" s="186"/>
      <c r="H116" s="186"/>
      <c r="I116" s="186"/>
    </row>
    <row r="117" spans="1:9" s="187" customFormat="1" x14ac:dyDescent="0.3">
      <c r="A117" s="184"/>
      <c r="B117" s="185"/>
      <c r="C117" s="185"/>
      <c r="D117" s="199"/>
      <c r="E117" s="186"/>
      <c r="F117" s="186"/>
      <c r="G117" s="186"/>
      <c r="H117" s="186"/>
      <c r="I117" s="186"/>
    </row>
    <row r="118" spans="1:9" s="187" customFormat="1" x14ac:dyDescent="0.3">
      <c r="A118" s="184"/>
      <c r="B118" s="185"/>
      <c r="C118" s="185"/>
      <c r="D118" s="199"/>
      <c r="E118" s="186"/>
      <c r="F118" s="186"/>
      <c r="G118" s="186"/>
      <c r="H118" s="186"/>
      <c r="I118" s="186"/>
    </row>
    <row r="119" spans="1:9" s="187" customFormat="1" x14ac:dyDescent="0.3">
      <c r="A119" s="184"/>
      <c r="B119" s="185"/>
      <c r="C119" s="185"/>
      <c r="D119" s="199"/>
      <c r="E119" s="186"/>
      <c r="F119" s="186"/>
      <c r="G119" s="186"/>
      <c r="H119" s="186"/>
      <c r="I119" s="186"/>
    </row>
    <row r="120" spans="1:9" s="187" customFormat="1" x14ac:dyDescent="0.3">
      <c r="A120" s="184"/>
      <c r="B120" s="185"/>
      <c r="C120" s="185"/>
      <c r="D120" s="199"/>
      <c r="E120" s="186"/>
      <c r="F120" s="186"/>
      <c r="G120" s="186"/>
      <c r="H120" s="186"/>
      <c r="I120" s="186"/>
    </row>
    <row r="121" spans="1:9" s="187" customFormat="1" x14ac:dyDescent="0.3">
      <c r="A121" s="184"/>
      <c r="B121" s="185"/>
      <c r="C121" s="185"/>
      <c r="D121" s="199"/>
      <c r="E121" s="186"/>
      <c r="F121" s="186"/>
      <c r="G121" s="186"/>
      <c r="H121" s="186"/>
      <c r="I121" s="186"/>
    </row>
    <row r="122" spans="1:9" s="187" customFormat="1" x14ac:dyDescent="0.3">
      <c r="A122" s="184"/>
      <c r="B122" s="185"/>
      <c r="C122" s="185"/>
      <c r="D122" s="199"/>
      <c r="E122" s="186"/>
      <c r="F122" s="186"/>
      <c r="G122" s="186"/>
      <c r="H122" s="186"/>
      <c r="I122" s="186"/>
    </row>
    <row r="123" spans="1:9" s="187" customFormat="1" x14ac:dyDescent="0.3">
      <c r="A123" s="184"/>
      <c r="B123" s="185"/>
      <c r="C123" s="185"/>
      <c r="D123" s="199"/>
      <c r="E123" s="186"/>
      <c r="F123" s="186"/>
      <c r="G123" s="186"/>
      <c r="H123" s="186"/>
      <c r="I123" s="186"/>
    </row>
    <row r="124" spans="1:9" s="187" customFormat="1" x14ac:dyDescent="0.3">
      <c r="A124" s="184"/>
      <c r="B124" s="185"/>
      <c r="C124" s="185"/>
      <c r="D124" s="199"/>
      <c r="E124" s="186"/>
      <c r="F124" s="186"/>
      <c r="G124" s="186"/>
      <c r="H124" s="186"/>
      <c r="I124" s="186"/>
    </row>
    <row r="125" spans="1:9" s="187" customFormat="1" x14ac:dyDescent="0.3">
      <c r="A125" s="184"/>
      <c r="B125" s="185"/>
      <c r="C125" s="185"/>
      <c r="D125" s="199"/>
      <c r="E125" s="186"/>
      <c r="F125" s="186"/>
      <c r="G125" s="186"/>
      <c r="H125" s="186"/>
      <c r="I125" s="186"/>
    </row>
    <row r="126" spans="1:9" s="187" customFormat="1" x14ac:dyDescent="0.3">
      <c r="A126" s="184"/>
      <c r="B126" s="185"/>
      <c r="C126" s="185"/>
      <c r="D126" s="199"/>
      <c r="E126" s="186"/>
      <c r="F126" s="186"/>
      <c r="G126" s="186"/>
      <c r="H126" s="186"/>
      <c r="I126" s="186"/>
    </row>
    <row r="127" spans="1:9" s="187" customFormat="1" x14ac:dyDescent="0.3">
      <c r="A127" s="184"/>
      <c r="B127" s="185"/>
      <c r="C127" s="185"/>
      <c r="D127" s="199"/>
      <c r="E127" s="186"/>
      <c r="F127" s="186"/>
      <c r="G127" s="186"/>
      <c r="H127" s="186"/>
      <c r="I127" s="186"/>
    </row>
    <row r="128" spans="1:9" s="187" customFormat="1" x14ac:dyDescent="0.3">
      <c r="A128" s="184"/>
      <c r="B128" s="185"/>
      <c r="C128" s="185"/>
      <c r="D128" s="199"/>
      <c r="E128" s="186"/>
      <c r="F128" s="186"/>
      <c r="G128" s="186"/>
      <c r="H128" s="186"/>
      <c r="I128" s="186"/>
    </row>
    <row r="129" spans="1:10" s="187" customFormat="1" x14ac:dyDescent="0.3">
      <c r="A129" s="184"/>
      <c r="B129" s="185"/>
      <c r="C129" s="185"/>
      <c r="D129" s="199"/>
      <c r="E129" s="186"/>
      <c r="F129" s="186"/>
      <c r="G129" s="186"/>
      <c r="H129" s="186"/>
      <c r="I129" s="186"/>
    </row>
    <row r="130" spans="1:10" s="187" customFormat="1" x14ac:dyDescent="0.3">
      <c r="A130" s="184"/>
      <c r="B130" s="185"/>
      <c r="C130" s="185"/>
      <c r="D130" s="199"/>
      <c r="E130" s="186"/>
      <c r="F130" s="186"/>
      <c r="G130" s="186"/>
      <c r="H130" s="186"/>
      <c r="I130" s="186"/>
    </row>
    <row r="131" spans="1:10" s="187" customFormat="1" x14ac:dyDescent="0.3">
      <c r="A131" s="184"/>
      <c r="B131" s="185"/>
      <c r="C131" s="185"/>
      <c r="D131" s="199"/>
      <c r="E131" s="186"/>
      <c r="F131" s="186"/>
      <c r="G131" s="186"/>
      <c r="H131" s="186"/>
      <c r="I131" s="186"/>
    </row>
    <row r="132" spans="1:10" s="187" customFormat="1" x14ac:dyDescent="0.3">
      <c r="A132" s="184"/>
      <c r="B132" s="185"/>
      <c r="C132" s="185"/>
      <c r="D132" s="199"/>
      <c r="E132" s="186"/>
      <c r="F132" s="186"/>
      <c r="G132" s="186"/>
      <c r="H132" s="186"/>
      <c r="I132" s="186"/>
    </row>
    <row r="133" spans="1:10" s="187" customFormat="1" x14ac:dyDescent="0.3">
      <c r="A133" s="184"/>
      <c r="B133" s="185"/>
      <c r="C133" s="185"/>
      <c r="D133" s="199"/>
      <c r="E133" s="186"/>
      <c r="F133" s="186"/>
      <c r="G133" s="186"/>
      <c r="H133" s="186"/>
      <c r="I133" s="186"/>
    </row>
    <row r="134" spans="1:10" s="187" customFormat="1" x14ac:dyDescent="0.3">
      <c r="A134" s="184"/>
      <c r="B134" s="185"/>
      <c r="C134" s="185"/>
      <c r="D134" s="199"/>
      <c r="E134" s="186"/>
      <c r="F134" s="186"/>
      <c r="G134" s="186"/>
      <c r="H134" s="186"/>
      <c r="I134" s="186"/>
    </row>
    <row r="135" spans="1:10" s="187" customFormat="1" x14ac:dyDescent="0.3">
      <c r="A135" s="184"/>
      <c r="B135" s="185"/>
      <c r="C135" s="185"/>
      <c r="D135" s="199"/>
      <c r="E135" s="186"/>
      <c r="F135" s="186"/>
      <c r="G135" s="186"/>
      <c r="H135" s="186"/>
      <c r="I135" s="186"/>
    </row>
    <row r="136" spans="1:10" s="187" customFormat="1" x14ac:dyDescent="0.3">
      <c r="A136" s="184"/>
      <c r="B136" s="185"/>
      <c r="C136" s="185"/>
      <c r="D136" s="199"/>
      <c r="E136" s="186"/>
      <c r="F136" s="186"/>
      <c r="G136" s="186"/>
      <c r="H136" s="186"/>
      <c r="I136" s="186"/>
    </row>
    <row r="137" spans="1:10" s="187" customFormat="1" x14ac:dyDescent="0.3">
      <c r="A137" s="184"/>
      <c r="B137" s="185"/>
      <c r="C137" s="185"/>
      <c r="D137" s="199"/>
      <c r="E137" s="186"/>
      <c r="F137" s="186"/>
      <c r="G137" s="186"/>
      <c r="H137" s="186"/>
      <c r="I137" s="186"/>
    </row>
    <row r="138" spans="1:10" s="187" customFormat="1" x14ac:dyDescent="0.3">
      <c r="A138" s="184"/>
      <c r="B138" s="185"/>
      <c r="C138" s="185"/>
      <c r="D138" s="199"/>
      <c r="E138" s="186"/>
      <c r="F138" s="186"/>
      <c r="G138" s="186"/>
      <c r="H138" s="186"/>
      <c r="I138" s="186"/>
    </row>
    <row r="139" spans="1:10" s="187" customFormat="1" x14ac:dyDescent="0.3">
      <c r="A139" s="184"/>
      <c r="B139" s="185"/>
      <c r="C139" s="185"/>
      <c r="D139" s="199"/>
      <c r="E139" s="186"/>
      <c r="F139" s="186"/>
      <c r="G139" s="186"/>
      <c r="H139" s="186"/>
      <c r="I139" s="186"/>
    </row>
    <row r="140" spans="1:10" s="187" customFormat="1" x14ac:dyDescent="0.3">
      <c r="A140" s="184"/>
      <c r="B140" s="185"/>
      <c r="C140" s="185"/>
      <c r="D140" s="199"/>
      <c r="E140" s="186"/>
      <c r="F140" s="186"/>
      <c r="G140" s="186"/>
      <c r="H140" s="186"/>
      <c r="I140" s="186"/>
    </row>
    <row r="141" spans="1:10" x14ac:dyDescent="0.3">
      <c r="D141" s="203"/>
      <c r="J141" s="194"/>
    </row>
    <row r="142" spans="1:10" x14ac:dyDescent="0.3">
      <c r="D142" s="203"/>
      <c r="J142" s="194"/>
    </row>
    <row r="143" spans="1:10" x14ac:dyDescent="0.3">
      <c r="D143" s="203"/>
      <c r="J143" s="194"/>
    </row>
    <row r="144" spans="1:10" x14ac:dyDescent="0.3">
      <c r="D144" s="203"/>
      <c r="J144" s="194"/>
    </row>
    <row r="150" spans="1:4" x14ac:dyDescent="0.3">
      <c r="D150" s="202"/>
    </row>
    <row r="151" spans="1:4" x14ac:dyDescent="0.3">
      <c r="D151" s="202"/>
    </row>
    <row r="152" spans="1:4" s="187" customFormat="1" x14ac:dyDescent="0.3">
      <c r="A152" s="204"/>
      <c r="B152" s="207"/>
      <c r="C152" s="194"/>
      <c r="D152" s="202"/>
    </row>
    <row r="153" spans="1:4" s="187" customFormat="1" x14ac:dyDescent="0.3">
      <c r="A153" s="204"/>
      <c r="B153" s="207"/>
      <c r="C153" s="194"/>
      <c r="D153" s="202"/>
    </row>
    <row r="154" spans="1:4" s="187" customFormat="1" x14ac:dyDescent="0.3">
      <c r="A154" s="204"/>
      <c r="B154" s="207"/>
      <c r="C154" s="194"/>
      <c r="D154" s="202"/>
    </row>
    <row r="155" spans="1:4" s="187" customFormat="1" x14ac:dyDescent="0.3">
      <c r="A155" s="204"/>
      <c r="B155" s="207"/>
      <c r="C155" s="194"/>
      <c r="D155" s="202"/>
    </row>
    <row r="156" spans="1:4" s="187" customFormat="1" x14ac:dyDescent="0.3">
      <c r="A156" s="204"/>
      <c r="B156" s="207"/>
      <c r="C156" s="194"/>
      <c r="D156" s="202"/>
    </row>
    <row r="157" spans="1:4" s="187" customFormat="1" x14ac:dyDescent="0.3">
      <c r="A157" s="204"/>
      <c r="B157" s="207"/>
      <c r="C157" s="194"/>
      <c r="D157" s="202"/>
    </row>
    <row r="158" spans="1:4" s="187" customFormat="1" x14ac:dyDescent="0.3">
      <c r="A158" s="204"/>
      <c r="B158" s="207"/>
      <c r="C158" s="194"/>
      <c r="D158" s="202"/>
    </row>
    <row r="172" spans="1:9" s="187" customFormat="1" x14ac:dyDescent="0.3">
      <c r="A172" s="204"/>
      <c r="B172" s="207"/>
      <c r="C172" s="194"/>
      <c r="D172" s="202"/>
    </row>
    <row r="173" spans="1:9" s="187" customFormat="1" x14ac:dyDescent="0.3">
      <c r="A173" s="184"/>
      <c r="B173" s="185"/>
      <c r="C173" s="185"/>
      <c r="D173" s="199"/>
      <c r="E173" s="186"/>
      <c r="F173" s="186"/>
      <c r="G173" s="186"/>
      <c r="H173" s="186"/>
      <c r="I173" s="186"/>
    </row>
    <row r="174" spans="1:9" s="187" customFormat="1" x14ac:dyDescent="0.3">
      <c r="A174" s="184"/>
      <c r="B174" s="185"/>
      <c r="C174" s="185"/>
      <c r="D174" s="199"/>
      <c r="E174" s="186"/>
      <c r="F174" s="186"/>
      <c r="G174" s="186"/>
      <c r="H174" s="186"/>
      <c r="I174" s="186"/>
    </row>
    <row r="175" spans="1:9" s="187" customFormat="1" x14ac:dyDescent="0.3">
      <c r="A175" s="184"/>
      <c r="B175" s="185"/>
      <c r="C175" s="185"/>
      <c r="D175" s="199"/>
      <c r="E175" s="186"/>
      <c r="F175" s="186"/>
      <c r="G175" s="186"/>
      <c r="H175" s="186"/>
      <c r="I175" s="186"/>
    </row>
    <row r="176" spans="1:9" s="187" customFormat="1" x14ac:dyDescent="0.3">
      <c r="A176" s="184"/>
      <c r="B176" s="185"/>
      <c r="C176" s="185"/>
      <c r="D176" s="199"/>
      <c r="E176" s="186"/>
      <c r="F176" s="186"/>
      <c r="G176" s="186"/>
      <c r="H176" s="186"/>
      <c r="I176" s="186"/>
    </row>
    <row r="177" spans="1:9" s="187" customFormat="1" x14ac:dyDescent="0.3">
      <c r="A177" s="184"/>
      <c r="B177" s="185"/>
      <c r="C177" s="185"/>
      <c r="D177" s="199"/>
      <c r="E177" s="186"/>
      <c r="F177" s="186"/>
      <c r="G177" s="186"/>
      <c r="H177" s="186"/>
      <c r="I177" s="186"/>
    </row>
    <row r="178" spans="1:9" s="187" customFormat="1" x14ac:dyDescent="0.3">
      <c r="A178" s="184"/>
      <c r="B178" s="185"/>
      <c r="C178" s="185"/>
      <c r="D178" s="199"/>
      <c r="E178" s="186"/>
      <c r="F178" s="186"/>
      <c r="G178" s="186"/>
      <c r="H178" s="186"/>
      <c r="I178" s="186"/>
    </row>
    <row r="179" spans="1:9" s="187" customFormat="1" x14ac:dyDescent="0.3">
      <c r="A179" s="184"/>
      <c r="B179" s="185"/>
      <c r="C179" s="185"/>
      <c r="D179" s="199"/>
      <c r="E179" s="186"/>
      <c r="F179" s="186"/>
      <c r="G179" s="186"/>
      <c r="H179" s="186"/>
      <c r="I179" s="186"/>
    </row>
    <row r="180" spans="1:9" s="187" customFormat="1" x14ac:dyDescent="0.3">
      <c r="A180" s="184"/>
      <c r="B180" s="185"/>
      <c r="C180" s="185"/>
      <c r="D180" s="199"/>
      <c r="E180" s="186"/>
      <c r="F180" s="186"/>
      <c r="G180" s="186"/>
      <c r="H180" s="186"/>
      <c r="I180" s="186"/>
    </row>
    <row r="181" spans="1:9" s="187" customFormat="1" x14ac:dyDescent="0.3">
      <c r="A181" s="184"/>
      <c r="B181" s="185"/>
      <c r="C181" s="185"/>
      <c r="D181" s="199"/>
      <c r="E181" s="186"/>
      <c r="F181" s="186"/>
      <c r="G181" s="186"/>
      <c r="H181" s="186"/>
      <c r="I181" s="186"/>
    </row>
    <row r="182" spans="1:9" s="187" customFormat="1" x14ac:dyDescent="0.3">
      <c r="A182" s="184"/>
      <c r="B182" s="185"/>
      <c r="C182" s="185"/>
      <c r="D182" s="199"/>
      <c r="E182" s="186"/>
      <c r="F182" s="186"/>
      <c r="G182" s="186"/>
      <c r="H182" s="186"/>
      <c r="I182" s="186"/>
    </row>
    <row r="183" spans="1:9" s="187" customFormat="1" x14ac:dyDescent="0.3">
      <c r="A183" s="184"/>
      <c r="B183" s="185"/>
      <c r="C183" s="185"/>
      <c r="D183" s="199"/>
      <c r="E183" s="186"/>
      <c r="F183" s="186"/>
      <c r="G183" s="186"/>
      <c r="H183" s="186"/>
      <c r="I183" s="186"/>
    </row>
    <row r="184" spans="1:9" s="187" customFormat="1" x14ac:dyDescent="0.3">
      <c r="A184" s="184"/>
      <c r="B184" s="185"/>
      <c r="C184" s="185"/>
      <c r="D184" s="199"/>
      <c r="E184" s="186"/>
      <c r="F184" s="186"/>
      <c r="G184" s="186"/>
      <c r="H184" s="186"/>
      <c r="I184" s="186"/>
    </row>
    <row r="185" spans="1:9" s="187" customFormat="1" x14ac:dyDescent="0.3">
      <c r="A185" s="184"/>
      <c r="B185" s="185"/>
      <c r="C185" s="185"/>
      <c r="D185" s="199"/>
      <c r="E185" s="186"/>
      <c r="F185" s="186"/>
      <c r="G185" s="186"/>
      <c r="H185" s="186"/>
      <c r="I185" s="186"/>
    </row>
    <row r="186" spans="1:9" s="187" customFormat="1" x14ac:dyDescent="0.3">
      <c r="A186" s="184"/>
      <c r="B186" s="185"/>
      <c r="C186" s="185"/>
      <c r="D186" s="199"/>
      <c r="E186" s="186"/>
      <c r="F186" s="186"/>
      <c r="G186" s="186"/>
      <c r="H186" s="186"/>
      <c r="I186" s="186"/>
    </row>
    <row r="187" spans="1:9" s="187" customFormat="1" x14ac:dyDescent="0.3">
      <c r="A187" s="184"/>
      <c r="B187" s="185"/>
      <c r="C187" s="185"/>
      <c r="D187" s="199"/>
      <c r="E187" s="186"/>
      <c r="F187" s="186"/>
      <c r="G187" s="186"/>
      <c r="H187" s="186"/>
      <c r="I187" s="186"/>
    </row>
    <row r="188" spans="1:9" s="187" customFormat="1" x14ac:dyDescent="0.3">
      <c r="A188" s="184"/>
      <c r="B188" s="185"/>
      <c r="C188" s="185"/>
      <c r="D188" s="199"/>
      <c r="E188" s="186"/>
      <c r="F188" s="186"/>
      <c r="G188" s="186"/>
      <c r="H188" s="186"/>
      <c r="I188" s="186"/>
    </row>
    <row r="189" spans="1:9" s="187" customFormat="1" x14ac:dyDescent="0.3">
      <c r="A189" s="184"/>
      <c r="B189" s="185"/>
      <c r="C189" s="185"/>
      <c r="D189" s="199"/>
      <c r="E189" s="186"/>
      <c r="F189" s="186"/>
      <c r="G189" s="186"/>
      <c r="H189" s="186"/>
      <c r="I189" s="186"/>
    </row>
    <row r="190" spans="1:9" s="187" customFormat="1" x14ac:dyDescent="0.3">
      <c r="A190" s="184"/>
      <c r="B190" s="185"/>
      <c r="C190" s="185"/>
      <c r="D190" s="199"/>
      <c r="E190" s="186"/>
      <c r="F190" s="186"/>
      <c r="G190" s="186"/>
      <c r="H190" s="186"/>
      <c r="I190" s="186"/>
    </row>
    <row r="191" spans="1:9" s="187" customFormat="1" x14ac:dyDescent="0.3">
      <c r="A191" s="184"/>
      <c r="B191" s="185"/>
      <c r="C191" s="185"/>
      <c r="D191" s="199"/>
      <c r="E191" s="186"/>
      <c r="F191" s="186"/>
      <c r="G191" s="186"/>
      <c r="H191" s="186"/>
      <c r="I191" s="186"/>
    </row>
    <row r="192" spans="1:9" s="187" customFormat="1" x14ac:dyDescent="0.3">
      <c r="A192" s="184"/>
      <c r="B192" s="185"/>
      <c r="C192" s="185"/>
      <c r="D192" s="199"/>
      <c r="E192" s="186"/>
      <c r="F192" s="186"/>
      <c r="G192" s="186"/>
      <c r="H192" s="186"/>
      <c r="I192" s="186"/>
    </row>
    <row r="193" spans="1:9" s="187" customFormat="1" x14ac:dyDescent="0.3">
      <c r="A193" s="184"/>
      <c r="B193" s="185"/>
      <c r="C193" s="185"/>
      <c r="D193" s="199"/>
      <c r="E193" s="186"/>
      <c r="F193" s="186"/>
      <c r="G193" s="186"/>
      <c r="H193" s="186"/>
      <c r="I193" s="186"/>
    </row>
    <row r="194" spans="1:9" s="187" customFormat="1" x14ac:dyDescent="0.3">
      <c r="A194" s="184"/>
      <c r="B194" s="185"/>
      <c r="C194" s="185"/>
      <c r="D194" s="199"/>
      <c r="E194" s="186"/>
      <c r="F194" s="186"/>
      <c r="G194" s="186"/>
      <c r="H194" s="186"/>
      <c r="I194" s="186"/>
    </row>
    <row r="195" spans="1:9" s="187" customFormat="1" x14ac:dyDescent="0.3">
      <c r="A195" s="184"/>
      <c r="B195" s="185"/>
      <c r="C195" s="185"/>
      <c r="D195" s="199"/>
      <c r="E195" s="186"/>
      <c r="F195" s="186"/>
      <c r="G195" s="186"/>
      <c r="H195" s="186"/>
      <c r="I195" s="186"/>
    </row>
    <row r="196" spans="1:9" s="187" customFormat="1" x14ac:dyDescent="0.3">
      <c r="A196" s="184"/>
      <c r="B196" s="185"/>
      <c r="C196" s="185"/>
      <c r="D196" s="199"/>
      <c r="E196" s="186"/>
      <c r="F196" s="186"/>
      <c r="G196" s="186"/>
      <c r="H196" s="186"/>
      <c r="I196" s="186"/>
    </row>
    <row r="197" spans="1:9" s="187" customFormat="1" x14ac:dyDescent="0.3">
      <c r="A197" s="184"/>
      <c r="B197" s="185"/>
      <c r="C197" s="185"/>
      <c r="D197" s="199"/>
      <c r="E197" s="186"/>
      <c r="F197" s="186"/>
      <c r="G197" s="186"/>
      <c r="H197" s="186"/>
      <c r="I197" s="186"/>
    </row>
    <row r="198" spans="1:9" s="187" customFormat="1" x14ac:dyDescent="0.3">
      <c r="A198" s="184"/>
      <c r="B198" s="185"/>
      <c r="C198" s="185"/>
      <c r="D198" s="199"/>
      <c r="E198" s="186"/>
      <c r="F198" s="186"/>
      <c r="G198" s="186"/>
      <c r="H198" s="186"/>
      <c r="I198" s="186"/>
    </row>
    <row r="199" spans="1:9" s="187" customFormat="1" x14ac:dyDescent="0.3">
      <c r="A199" s="184"/>
      <c r="B199" s="185"/>
      <c r="C199" s="185"/>
      <c r="D199" s="199"/>
      <c r="E199" s="186"/>
      <c r="F199" s="186"/>
      <c r="G199" s="186"/>
      <c r="H199" s="186"/>
      <c r="I199" s="186"/>
    </row>
    <row r="200" spans="1:9" s="187" customFormat="1" x14ac:dyDescent="0.3">
      <c r="A200" s="184"/>
      <c r="B200" s="185"/>
      <c r="C200" s="185"/>
      <c r="D200" s="199"/>
      <c r="E200" s="186"/>
      <c r="F200" s="186"/>
      <c r="G200" s="186"/>
      <c r="H200" s="186"/>
      <c r="I200" s="186"/>
    </row>
    <row r="201" spans="1:9" s="187" customFormat="1" x14ac:dyDescent="0.3">
      <c r="A201" s="184"/>
      <c r="B201" s="185"/>
      <c r="C201" s="185"/>
      <c r="D201" s="199"/>
      <c r="E201" s="186"/>
      <c r="F201" s="186"/>
      <c r="G201" s="186"/>
      <c r="H201" s="186"/>
      <c r="I201" s="186"/>
    </row>
    <row r="202" spans="1:9" s="187" customFormat="1" x14ac:dyDescent="0.3">
      <c r="A202" s="184"/>
      <c r="B202" s="185"/>
      <c r="C202" s="185"/>
      <c r="D202" s="199"/>
      <c r="E202" s="186"/>
      <c r="F202" s="186"/>
      <c r="G202" s="186"/>
      <c r="H202" s="186"/>
      <c r="I202" s="186"/>
    </row>
    <row r="203" spans="1:9" s="187" customFormat="1" x14ac:dyDescent="0.3">
      <c r="A203" s="184"/>
      <c r="B203" s="185"/>
      <c r="C203" s="185"/>
      <c r="D203" s="199"/>
      <c r="E203" s="186"/>
      <c r="F203" s="186"/>
      <c r="G203" s="186"/>
      <c r="H203" s="186"/>
      <c r="I203" s="186"/>
    </row>
    <row r="204" spans="1:9" s="187" customFormat="1" x14ac:dyDescent="0.3">
      <c r="A204" s="184"/>
      <c r="B204" s="185"/>
      <c r="C204" s="185"/>
      <c r="D204" s="199"/>
      <c r="E204" s="186"/>
      <c r="F204" s="186"/>
      <c r="G204" s="186"/>
      <c r="H204" s="186"/>
      <c r="I204" s="186"/>
    </row>
    <row r="205" spans="1:9" s="187" customFormat="1" x14ac:dyDescent="0.3">
      <c r="A205" s="184"/>
      <c r="B205" s="185"/>
      <c r="C205" s="185"/>
      <c r="D205" s="199"/>
      <c r="E205" s="186"/>
      <c r="F205" s="186"/>
      <c r="G205" s="186"/>
      <c r="H205" s="186"/>
      <c r="I205" s="186"/>
    </row>
    <row r="206" spans="1:9" s="187" customFormat="1" x14ac:dyDescent="0.3">
      <c r="A206" s="184"/>
      <c r="B206" s="185"/>
      <c r="C206" s="185"/>
      <c r="D206" s="199"/>
      <c r="E206" s="186"/>
      <c r="F206" s="186"/>
      <c r="G206" s="186"/>
      <c r="H206" s="186"/>
      <c r="I206" s="186"/>
    </row>
    <row r="207" spans="1:9" s="187" customFormat="1" x14ac:dyDescent="0.3">
      <c r="A207" s="184"/>
      <c r="B207" s="185"/>
      <c r="C207" s="185"/>
      <c r="D207" s="199"/>
      <c r="E207" s="186"/>
      <c r="F207" s="186"/>
      <c r="G207" s="186"/>
      <c r="H207" s="186"/>
      <c r="I207" s="186"/>
    </row>
    <row r="208" spans="1:9" s="187" customFormat="1" x14ac:dyDescent="0.3">
      <c r="A208" s="184"/>
      <c r="B208" s="185"/>
      <c r="C208" s="185"/>
      <c r="D208" s="199"/>
      <c r="E208" s="186"/>
      <c r="F208" s="186"/>
      <c r="G208" s="186"/>
      <c r="H208" s="186"/>
      <c r="I208" s="186"/>
    </row>
    <row r="209" spans="1:9" s="187" customFormat="1" x14ac:dyDescent="0.3">
      <c r="A209" s="184"/>
      <c r="B209" s="185"/>
      <c r="C209" s="185"/>
      <c r="D209" s="199"/>
      <c r="E209" s="186"/>
      <c r="F209" s="186"/>
      <c r="G209" s="186"/>
      <c r="H209" s="186"/>
      <c r="I209" s="186"/>
    </row>
    <row r="210" spans="1:9" s="187" customFormat="1" x14ac:dyDescent="0.3">
      <c r="A210" s="184"/>
      <c r="B210" s="185"/>
      <c r="C210" s="185"/>
      <c r="D210" s="199"/>
      <c r="E210" s="186"/>
      <c r="F210" s="186"/>
      <c r="G210" s="186"/>
      <c r="H210" s="186"/>
      <c r="I210" s="186"/>
    </row>
    <row r="211" spans="1:9" s="187" customFormat="1" x14ac:dyDescent="0.3">
      <c r="A211" s="184"/>
      <c r="B211" s="185"/>
      <c r="C211" s="185"/>
      <c r="D211" s="199"/>
      <c r="E211" s="186"/>
      <c r="F211" s="186"/>
      <c r="G211" s="186"/>
      <c r="H211" s="186"/>
      <c r="I211" s="186"/>
    </row>
    <row r="212" spans="1:9" s="187" customFormat="1" x14ac:dyDescent="0.3">
      <c r="A212" s="184"/>
      <c r="B212" s="185"/>
      <c r="C212" s="185"/>
      <c r="D212" s="199"/>
      <c r="E212" s="186"/>
      <c r="F212" s="186"/>
      <c r="G212" s="186"/>
      <c r="H212" s="186"/>
      <c r="I212" s="186"/>
    </row>
    <row r="213" spans="1:9" s="187" customFormat="1" x14ac:dyDescent="0.3">
      <c r="A213" s="184"/>
      <c r="B213" s="185"/>
      <c r="C213" s="185"/>
      <c r="D213" s="199"/>
      <c r="E213" s="186"/>
      <c r="F213" s="186"/>
      <c r="G213" s="186"/>
      <c r="H213" s="186"/>
      <c r="I213" s="186"/>
    </row>
    <row r="214" spans="1:9" s="187" customFormat="1" x14ac:dyDescent="0.3">
      <c r="A214" s="184"/>
      <c r="B214" s="185"/>
      <c r="C214" s="185"/>
      <c r="D214" s="199"/>
      <c r="E214" s="186"/>
      <c r="F214" s="186"/>
      <c r="G214" s="186"/>
      <c r="H214" s="186"/>
      <c r="I214" s="186"/>
    </row>
    <row r="215" spans="1:9" s="187" customFormat="1" x14ac:dyDescent="0.3">
      <c r="A215" s="184"/>
      <c r="B215" s="185"/>
      <c r="C215" s="185"/>
      <c r="D215" s="199"/>
      <c r="E215" s="186"/>
      <c r="F215" s="186"/>
      <c r="G215" s="186"/>
      <c r="H215" s="186"/>
      <c r="I215" s="186"/>
    </row>
    <row r="216" spans="1:9" s="187" customFormat="1" x14ac:dyDescent="0.3">
      <c r="A216" s="184"/>
      <c r="B216" s="185"/>
      <c r="C216" s="185"/>
      <c r="D216" s="199"/>
      <c r="E216" s="186"/>
      <c r="F216" s="186"/>
      <c r="G216" s="186"/>
      <c r="H216" s="186"/>
      <c r="I216" s="186"/>
    </row>
    <row r="217" spans="1:9" s="187" customFormat="1" x14ac:dyDescent="0.3">
      <c r="A217" s="184"/>
      <c r="B217" s="185"/>
      <c r="C217" s="185"/>
      <c r="D217" s="199"/>
      <c r="E217" s="186"/>
      <c r="F217" s="186"/>
      <c r="G217" s="186"/>
      <c r="H217" s="186"/>
      <c r="I217" s="186"/>
    </row>
    <row r="218" spans="1:9" s="187" customFormat="1" x14ac:dyDescent="0.3">
      <c r="A218" s="184"/>
      <c r="B218" s="185"/>
      <c r="C218" s="185"/>
      <c r="D218" s="199"/>
      <c r="E218" s="186"/>
      <c r="F218" s="186"/>
      <c r="G218" s="186"/>
      <c r="H218" s="186"/>
      <c r="I218" s="186"/>
    </row>
    <row r="219" spans="1:9" s="187" customFormat="1" x14ac:dyDescent="0.3">
      <c r="A219" s="184"/>
      <c r="B219" s="185"/>
      <c r="C219" s="185"/>
      <c r="D219" s="199"/>
      <c r="E219" s="186"/>
      <c r="F219" s="186"/>
      <c r="G219" s="186"/>
      <c r="H219" s="186"/>
      <c r="I219" s="186"/>
    </row>
    <row r="220" spans="1:9" s="187" customFormat="1" x14ac:dyDescent="0.3">
      <c r="A220" s="184"/>
      <c r="B220" s="185"/>
      <c r="C220" s="185"/>
      <c r="D220" s="199"/>
      <c r="E220" s="186"/>
      <c r="F220" s="186"/>
      <c r="G220" s="186"/>
      <c r="H220" s="186"/>
      <c r="I220" s="186"/>
    </row>
    <row r="221" spans="1:9" s="187" customFormat="1" x14ac:dyDescent="0.3">
      <c r="A221" s="184"/>
      <c r="B221" s="185"/>
      <c r="C221" s="185"/>
      <c r="D221" s="199"/>
      <c r="E221" s="186"/>
      <c r="F221" s="186"/>
      <c r="G221" s="186"/>
      <c r="H221" s="186"/>
      <c r="I221" s="186"/>
    </row>
    <row r="222" spans="1:9" s="187" customFormat="1" x14ac:dyDescent="0.3">
      <c r="A222" s="184"/>
      <c r="B222" s="185"/>
      <c r="C222" s="185"/>
      <c r="D222" s="199"/>
      <c r="E222" s="186"/>
      <c r="F222" s="186"/>
      <c r="G222" s="186"/>
      <c r="H222" s="186"/>
      <c r="I222" s="186"/>
    </row>
    <row r="223" spans="1:9" s="187" customFormat="1" x14ac:dyDescent="0.3">
      <c r="A223" s="184"/>
      <c r="B223" s="185"/>
      <c r="C223" s="185"/>
      <c r="D223" s="199"/>
      <c r="E223" s="186"/>
      <c r="F223" s="186"/>
      <c r="G223" s="186"/>
      <c r="H223" s="186"/>
      <c r="I223" s="186"/>
    </row>
    <row r="224" spans="1:9" s="187" customFormat="1" x14ac:dyDescent="0.3">
      <c r="A224" s="184"/>
      <c r="B224" s="185"/>
      <c r="C224" s="185"/>
      <c r="D224" s="199"/>
      <c r="E224" s="186"/>
      <c r="F224" s="186"/>
      <c r="G224" s="186"/>
      <c r="H224" s="186"/>
      <c r="I224" s="186"/>
    </row>
    <row r="225" spans="1:9" s="187" customFormat="1" x14ac:dyDescent="0.3">
      <c r="A225" s="184"/>
      <c r="B225" s="185"/>
      <c r="C225" s="185"/>
      <c r="D225" s="199"/>
      <c r="E225" s="186"/>
      <c r="F225" s="186"/>
      <c r="G225" s="186"/>
      <c r="H225" s="186"/>
      <c r="I225" s="186"/>
    </row>
    <row r="226" spans="1:9" s="187" customFormat="1" x14ac:dyDescent="0.3">
      <c r="A226" s="184"/>
      <c r="B226" s="185"/>
      <c r="C226" s="185"/>
      <c r="D226" s="199"/>
      <c r="E226" s="186"/>
      <c r="F226" s="186"/>
      <c r="G226" s="186"/>
      <c r="H226" s="186"/>
      <c r="I226" s="186"/>
    </row>
  </sheetData>
  <mergeCells count="7">
    <mergeCell ref="B4:J4"/>
    <mergeCell ref="B5:J5"/>
    <mergeCell ref="J8:J9"/>
    <mergeCell ref="B8:B9"/>
    <mergeCell ref="E8:I8"/>
    <mergeCell ref="C8:C9"/>
    <mergeCell ref="D8:D9"/>
  </mergeCells>
  <printOptions horizontalCentered="1"/>
  <pageMargins left="0.19685039370078741" right="0.19685039370078741" top="0.59055118110236227" bottom="0.59055118110236227" header="0.51181102362204722" footer="0.19685039370078741"/>
  <pageSetup paperSize="9" scale="93" fitToHeight="0" orientation="landscape" r:id="rId1"/>
  <headerFooter alignWithMargins="0">
    <oddFooter>&amp;C- &amp;P -</oddFooter>
  </headerFooter>
  <rowBreaks count="3" manualBreakCount="3">
    <brk id="30" max="9" man="1"/>
    <brk id="55" max="9" man="1"/>
    <brk id="80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3"/>
  <sheetViews>
    <sheetView view="pageBreakPreview" zoomScaleNormal="100" zoomScaleSheetLayoutView="100" workbookViewId="0">
      <selection activeCell="D13" sqref="D13"/>
    </sheetView>
  </sheetViews>
  <sheetFormatPr defaultRowHeight="15" x14ac:dyDescent="0.3"/>
  <cols>
    <col min="1" max="1" width="3" style="166" customWidth="1"/>
    <col min="2" max="3" width="4.7109375" style="167" customWidth="1"/>
    <col min="4" max="4" width="65.7109375" style="168" customWidth="1"/>
    <col min="5" max="7" width="13.7109375" style="160" customWidth="1"/>
    <col min="8" max="10" width="13.7109375" style="183" customWidth="1"/>
    <col min="11" max="11" width="15.7109375" style="183" customWidth="1"/>
    <col min="12" max="12" width="13.7109375" style="160" customWidth="1"/>
    <col min="13" max="13" width="9.140625" style="163"/>
    <col min="14" max="14" width="10.140625" style="163" bestFit="1" customWidth="1"/>
    <col min="15" max="259" width="9.140625" style="163"/>
    <col min="260" max="260" width="3.7109375" style="163" customWidth="1"/>
    <col min="261" max="262" width="4.7109375" style="163" customWidth="1"/>
    <col min="263" max="263" width="33.7109375" style="163" customWidth="1"/>
    <col min="264" max="266" width="12.7109375" style="163" customWidth="1"/>
    <col min="267" max="267" width="13.7109375" style="163" customWidth="1"/>
    <col min="268" max="268" width="12.7109375" style="163" customWidth="1"/>
    <col min="269" max="269" width="9.140625" style="163"/>
    <col min="270" max="270" width="10.140625" style="163" bestFit="1" customWidth="1"/>
    <col min="271" max="515" width="9.140625" style="163"/>
    <col min="516" max="516" width="3.7109375" style="163" customWidth="1"/>
    <col min="517" max="518" width="4.7109375" style="163" customWidth="1"/>
    <col min="519" max="519" width="33.7109375" style="163" customWidth="1"/>
    <col min="520" max="522" width="12.7109375" style="163" customWidth="1"/>
    <col min="523" max="523" width="13.7109375" style="163" customWidth="1"/>
    <col min="524" max="524" width="12.7109375" style="163" customWidth="1"/>
    <col min="525" max="525" width="9.140625" style="163"/>
    <col min="526" max="526" width="10.140625" style="163" bestFit="1" customWidth="1"/>
    <col min="527" max="771" width="9.140625" style="163"/>
    <col min="772" max="772" width="3.7109375" style="163" customWidth="1"/>
    <col min="773" max="774" width="4.7109375" style="163" customWidth="1"/>
    <col min="775" max="775" width="33.7109375" style="163" customWidth="1"/>
    <col min="776" max="778" width="12.7109375" style="163" customWidth="1"/>
    <col min="779" max="779" width="13.7109375" style="163" customWidth="1"/>
    <col min="780" max="780" width="12.7109375" style="163" customWidth="1"/>
    <col min="781" max="781" width="9.140625" style="163"/>
    <col min="782" max="782" width="10.140625" style="163" bestFit="1" customWidth="1"/>
    <col min="783" max="1027" width="9.140625" style="163"/>
    <col min="1028" max="1028" width="3.7109375" style="163" customWidth="1"/>
    <col min="1029" max="1030" width="4.7109375" style="163" customWidth="1"/>
    <col min="1031" max="1031" width="33.7109375" style="163" customWidth="1"/>
    <col min="1032" max="1034" width="12.7109375" style="163" customWidth="1"/>
    <col min="1035" max="1035" width="13.7109375" style="163" customWidth="1"/>
    <col min="1036" max="1036" width="12.7109375" style="163" customWidth="1"/>
    <col min="1037" max="1037" width="9.140625" style="163"/>
    <col min="1038" max="1038" width="10.140625" style="163" bestFit="1" customWidth="1"/>
    <col min="1039" max="1283" width="9.140625" style="163"/>
    <col min="1284" max="1284" width="3.7109375" style="163" customWidth="1"/>
    <col min="1285" max="1286" width="4.7109375" style="163" customWidth="1"/>
    <col min="1287" max="1287" width="33.7109375" style="163" customWidth="1"/>
    <col min="1288" max="1290" width="12.7109375" style="163" customWidth="1"/>
    <col min="1291" max="1291" width="13.7109375" style="163" customWidth="1"/>
    <col min="1292" max="1292" width="12.7109375" style="163" customWidth="1"/>
    <col min="1293" max="1293" width="9.140625" style="163"/>
    <col min="1294" max="1294" width="10.140625" style="163" bestFit="1" customWidth="1"/>
    <col min="1295" max="1539" width="9.140625" style="163"/>
    <col min="1540" max="1540" width="3.7109375" style="163" customWidth="1"/>
    <col min="1541" max="1542" width="4.7109375" style="163" customWidth="1"/>
    <col min="1543" max="1543" width="33.7109375" style="163" customWidth="1"/>
    <col min="1544" max="1546" width="12.7109375" style="163" customWidth="1"/>
    <col min="1547" max="1547" width="13.7109375" style="163" customWidth="1"/>
    <col min="1548" max="1548" width="12.7109375" style="163" customWidth="1"/>
    <col min="1549" max="1549" width="9.140625" style="163"/>
    <col min="1550" max="1550" width="10.140625" style="163" bestFit="1" customWidth="1"/>
    <col min="1551" max="1795" width="9.140625" style="163"/>
    <col min="1796" max="1796" width="3.7109375" style="163" customWidth="1"/>
    <col min="1797" max="1798" width="4.7109375" style="163" customWidth="1"/>
    <col min="1799" max="1799" width="33.7109375" style="163" customWidth="1"/>
    <col min="1800" max="1802" width="12.7109375" style="163" customWidth="1"/>
    <col min="1803" max="1803" width="13.7109375" style="163" customWidth="1"/>
    <col min="1804" max="1804" width="12.7109375" style="163" customWidth="1"/>
    <col min="1805" max="1805" width="9.140625" style="163"/>
    <col min="1806" max="1806" width="10.140625" style="163" bestFit="1" customWidth="1"/>
    <col min="1807" max="2051" width="9.140625" style="163"/>
    <col min="2052" max="2052" width="3.7109375" style="163" customWidth="1"/>
    <col min="2053" max="2054" width="4.7109375" style="163" customWidth="1"/>
    <col min="2055" max="2055" width="33.7109375" style="163" customWidth="1"/>
    <col min="2056" max="2058" width="12.7109375" style="163" customWidth="1"/>
    <col min="2059" max="2059" width="13.7109375" style="163" customWidth="1"/>
    <col min="2060" max="2060" width="12.7109375" style="163" customWidth="1"/>
    <col min="2061" max="2061" width="9.140625" style="163"/>
    <col min="2062" max="2062" width="10.140625" style="163" bestFit="1" customWidth="1"/>
    <col min="2063" max="2307" width="9.140625" style="163"/>
    <col min="2308" max="2308" width="3.7109375" style="163" customWidth="1"/>
    <col min="2309" max="2310" width="4.7109375" style="163" customWidth="1"/>
    <col min="2311" max="2311" width="33.7109375" style="163" customWidth="1"/>
    <col min="2312" max="2314" width="12.7109375" style="163" customWidth="1"/>
    <col min="2315" max="2315" width="13.7109375" style="163" customWidth="1"/>
    <col min="2316" max="2316" width="12.7109375" style="163" customWidth="1"/>
    <col min="2317" max="2317" width="9.140625" style="163"/>
    <col min="2318" max="2318" width="10.140625" style="163" bestFit="1" customWidth="1"/>
    <col min="2319" max="2563" width="9.140625" style="163"/>
    <col min="2564" max="2564" width="3.7109375" style="163" customWidth="1"/>
    <col min="2565" max="2566" width="4.7109375" style="163" customWidth="1"/>
    <col min="2567" max="2567" width="33.7109375" style="163" customWidth="1"/>
    <col min="2568" max="2570" width="12.7109375" style="163" customWidth="1"/>
    <col min="2571" max="2571" width="13.7109375" style="163" customWidth="1"/>
    <col min="2572" max="2572" width="12.7109375" style="163" customWidth="1"/>
    <col min="2573" max="2573" width="9.140625" style="163"/>
    <col min="2574" max="2574" width="10.140625" style="163" bestFit="1" customWidth="1"/>
    <col min="2575" max="2819" width="9.140625" style="163"/>
    <col min="2820" max="2820" width="3.7109375" style="163" customWidth="1"/>
    <col min="2821" max="2822" width="4.7109375" style="163" customWidth="1"/>
    <col min="2823" max="2823" width="33.7109375" style="163" customWidth="1"/>
    <col min="2824" max="2826" width="12.7109375" style="163" customWidth="1"/>
    <col min="2827" max="2827" width="13.7109375" style="163" customWidth="1"/>
    <col min="2828" max="2828" width="12.7109375" style="163" customWidth="1"/>
    <col min="2829" max="2829" width="9.140625" style="163"/>
    <col min="2830" max="2830" width="10.140625" style="163" bestFit="1" customWidth="1"/>
    <col min="2831" max="3075" width="9.140625" style="163"/>
    <col min="3076" max="3076" width="3.7109375" style="163" customWidth="1"/>
    <col min="3077" max="3078" width="4.7109375" style="163" customWidth="1"/>
    <col min="3079" max="3079" width="33.7109375" style="163" customWidth="1"/>
    <col min="3080" max="3082" width="12.7109375" style="163" customWidth="1"/>
    <col min="3083" max="3083" width="13.7109375" style="163" customWidth="1"/>
    <col min="3084" max="3084" width="12.7109375" style="163" customWidth="1"/>
    <col min="3085" max="3085" width="9.140625" style="163"/>
    <col min="3086" max="3086" width="10.140625" style="163" bestFit="1" customWidth="1"/>
    <col min="3087" max="3331" width="9.140625" style="163"/>
    <col min="3332" max="3332" width="3.7109375" style="163" customWidth="1"/>
    <col min="3333" max="3334" width="4.7109375" style="163" customWidth="1"/>
    <col min="3335" max="3335" width="33.7109375" style="163" customWidth="1"/>
    <col min="3336" max="3338" width="12.7109375" style="163" customWidth="1"/>
    <col min="3339" max="3339" width="13.7109375" style="163" customWidth="1"/>
    <col min="3340" max="3340" width="12.7109375" style="163" customWidth="1"/>
    <col min="3341" max="3341" width="9.140625" style="163"/>
    <col min="3342" max="3342" width="10.140625" style="163" bestFit="1" customWidth="1"/>
    <col min="3343" max="3587" width="9.140625" style="163"/>
    <col min="3588" max="3588" width="3.7109375" style="163" customWidth="1"/>
    <col min="3589" max="3590" width="4.7109375" style="163" customWidth="1"/>
    <col min="3591" max="3591" width="33.7109375" style="163" customWidth="1"/>
    <col min="3592" max="3594" width="12.7109375" style="163" customWidth="1"/>
    <col min="3595" max="3595" width="13.7109375" style="163" customWidth="1"/>
    <col min="3596" max="3596" width="12.7109375" style="163" customWidth="1"/>
    <col min="3597" max="3597" width="9.140625" style="163"/>
    <col min="3598" max="3598" width="10.140625" style="163" bestFit="1" customWidth="1"/>
    <col min="3599" max="3843" width="9.140625" style="163"/>
    <col min="3844" max="3844" width="3.7109375" style="163" customWidth="1"/>
    <col min="3845" max="3846" width="4.7109375" style="163" customWidth="1"/>
    <col min="3847" max="3847" width="33.7109375" style="163" customWidth="1"/>
    <col min="3848" max="3850" width="12.7109375" style="163" customWidth="1"/>
    <col min="3851" max="3851" width="13.7109375" style="163" customWidth="1"/>
    <col min="3852" max="3852" width="12.7109375" style="163" customWidth="1"/>
    <col min="3853" max="3853" width="9.140625" style="163"/>
    <col min="3854" max="3854" width="10.140625" style="163" bestFit="1" customWidth="1"/>
    <col min="3855" max="4099" width="9.140625" style="163"/>
    <col min="4100" max="4100" width="3.7109375" style="163" customWidth="1"/>
    <col min="4101" max="4102" width="4.7109375" style="163" customWidth="1"/>
    <col min="4103" max="4103" width="33.7109375" style="163" customWidth="1"/>
    <col min="4104" max="4106" width="12.7109375" style="163" customWidth="1"/>
    <col min="4107" max="4107" width="13.7109375" style="163" customWidth="1"/>
    <col min="4108" max="4108" width="12.7109375" style="163" customWidth="1"/>
    <col min="4109" max="4109" width="9.140625" style="163"/>
    <col min="4110" max="4110" width="10.140625" style="163" bestFit="1" customWidth="1"/>
    <col min="4111" max="4355" width="9.140625" style="163"/>
    <col min="4356" max="4356" width="3.7109375" style="163" customWidth="1"/>
    <col min="4357" max="4358" width="4.7109375" style="163" customWidth="1"/>
    <col min="4359" max="4359" width="33.7109375" style="163" customWidth="1"/>
    <col min="4360" max="4362" width="12.7109375" style="163" customWidth="1"/>
    <col min="4363" max="4363" width="13.7109375" style="163" customWidth="1"/>
    <col min="4364" max="4364" width="12.7109375" style="163" customWidth="1"/>
    <col min="4365" max="4365" width="9.140625" style="163"/>
    <col min="4366" max="4366" width="10.140625" style="163" bestFit="1" customWidth="1"/>
    <col min="4367" max="4611" width="9.140625" style="163"/>
    <col min="4612" max="4612" width="3.7109375" style="163" customWidth="1"/>
    <col min="4613" max="4614" width="4.7109375" style="163" customWidth="1"/>
    <col min="4615" max="4615" width="33.7109375" style="163" customWidth="1"/>
    <col min="4616" max="4618" width="12.7109375" style="163" customWidth="1"/>
    <col min="4619" max="4619" width="13.7109375" style="163" customWidth="1"/>
    <col min="4620" max="4620" width="12.7109375" style="163" customWidth="1"/>
    <col min="4621" max="4621" width="9.140625" style="163"/>
    <col min="4622" max="4622" width="10.140625" style="163" bestFit="1" customWidth="1"/>
    <col min="4623" max="4867" width="9.140625" style="163"/>
    <col min="4868" max="4868" width="3.7109375" style="163" customWidth="1"/>
    <col min="4869" max="4870" width="4.7109375" style="163" customWidth="1"/>
    <col min="4871" max="4871" width="33.7109375" style="163" customWidth="1"/>
    <col min="4872" max="4874" width="12.7109375" style="163" customWidth="1"/>
    <col min="4875" max="4875" width="13.7109375" style="163" customWidth="1"/>
    <col min="4876" max="4876" width="12.7109375" style="163" customWidth="1"/>
    <col min="4877" max="4877" width="9.140625" style="163"/>
    <col min="4878" max="4878" width="10.140625" style="163" bestFit="1" customWidth="1"/>
    <col min="4879" max="5123" width="9.140625" style="163"/>
    <col min="5124" max="5124" width="3.7109375" style="163" customWidth="1"/>
    <col min="5125" max="5126" width="4.7109375" style="163" customWidth="1"/>
    <col min="5127" max="5127" width="33.7109375" style="163" customWidth="1"/>
    <col min="5128" max="5130" width="12.7109375" style="163" customWidth="1"/>
    <col min="5131" max="5131" width="13.7109375" style="163" customWidth="1"/>
    <col min="5132" max="5132" width="12.7109375" style="163" customWidth="1"/>
    <col min="5133" max="5133" width="9.140625" style="163"/>
    <col min="5134" max="5134" width="10.140625" style="163" bestFit="1" customWidth="1"/>
    <col min="5135" max="5379" width="9.140625" style="163"/>
    <col min="5380" max="5380" width="3.7109375" style="163" customWidth="1"/>
    <col min="5381" max="5382" width="4.7109375" style="163" customWidth="1"/>
    <col min="5383" max="5383" width="33.7109375" style="163" customWidth="1"/>
    <col min="5384" max="5386" width="12.7109375" style="163" customWidth="1"/>
    <col min="5387" max="5387" width="13.7109375" style="163" customWidth="1"/>
    <col min="5388" max="5388" width="12.7109375" style="163" customWidth="1"/>
    <col min="5389" max="5389" width="9.140625" style="163"/>
    <col min="5390" max="5390" width="10.140625" style="163" bestFit="1" customWidth="1"/>
    <col min="5391" max="5635" width="9.140625" style="163"/>
    <col min="5636" max="5636" width="3.7109375" style="163" customWidth="1"/>
    <col min="5637" max="5638" width="4.7109375" style="163" customWidth="1"/>
    <col min="5639" max="5639" width="33.7109375" style="163" customWidth="1"/>
    <col min="5640" max="5642" width="12.7109375" style="163" customWidth="1"/>
    <col min="5643" max="5643" width="13.7109375" style="163" customWidth="1"/>
    <col min="5644" max="5644" width="12.7109375" style="163" customWidth="1"/>
    <col min="5645" max="5645" width="9.140625" style="163"/>
    <col min="5646" max="5646" width="10.140625" style="163" bestFit="1" customWidth="1"/>
    <col min="5647" max="5891" width="9.140625" style="163"/>
    <col min="5892" max="5892" width="3.7109375" style="163" customWidth="1"/>
    <col min="5893" max="5894" width="4.7109375" style="163" customWidth="1"/>
    <col min="5895" max="5895" width="33.7109375" style="163" customWidth="1"/>
    <col min="5896" max="5898" width="12.7109375" style="163" customWidth="1"/>
    <col min="5899" max="5899" width="13.7109375" style="163" customWidth="1"/>
    <col min="5900" max="5900" width="12.7109375" style="163" customWidth="1"/>
    <col min="5901" max="5901" width="9.140625" style="163"/>
    <col min="5902" max="5902" width="10.140625" style="163" bestFit="1" customWidth="1"/>
    <col min="5903" max="6147" width="9.140625" style="163"/>
    <col min="6148" max="6148" width="3.7109375" style="163" customWidth="1"/>
    <col min="6149" max="6150" width="4.7109375" style="163" customWidth="1"/>
    <col min="6151" max="6151" width="33.7109375" style="163" customWidth="1"/>
    <col min="6152" max="6154" width="12.7109375" style="163" customWidth="1"/>
    <col min="6155" max="6155" width="13.7109375" style="163" customWidth="1"/>
    <col min="6156" max="6156" width="12.7109375" style="163" customWidth="1"/>
    <col min="6157" max="6157" width="9.140625" style="163"/>
    <col min="6158" max="6158" width="10.140625" style="163" bestFit="1" customWidth="1"/>
    <col min="6159" max="6403" width="9.140625" style="163"/>
    <col min="6404" max="6404" width="3.7109375" style="163" customWidth="1"/>
    <col min="6405" max="6406" width="4.7109375" style="163" customWidth="1"/>
    <col min="6407" max="6407" width="33.7109375" style="163" customWidth="1"/>
    <col min="6408" max="6410" width="12.7109375" style="163" customWidth="1"/>
    <col min="6411" max="6411" width="13.7109375" style="163" customWidth="1"/>
    <col min="6412" max="6412" width="12.7109375" style="163" customWidth="1"/>
    <col min="6413" max="6413" width="9.140625" style="163"/>
    <col min="6414" max="6414" width="10.140625" style="163" bestFit="1" customWidth="1"/>
    <col min="6415" max="6659" width="9.140625" style="163"/>
    <col min="6660" max="6660" width="3.7109375" style="163" customWidth="1"/>
    <col min="6661" max="6662" width="4.7109375" style="163" customWidth="1"/>
    <col min="6663" max="6663" width="33.7109375" style="163" customWidth="1"/>
    <col min="6664" max="6666" width="12.7109375" style="163" customWidth="1"/>
    <col min="6667" max="6667" width="13.7109375" style="163" customWidth="1"/>
    <col min="6668" max="6668" width="12.7109375" style="163" customWidth="1"/>
    <col min="6669" max="6669" width="9.140625" style="163"/>
    <col min="6670" max="6670" width="10.140625" style="163" bestFit="1" customWidth="1"/>
    <col min="6671" max="6915" width="9.140625" style="163"/>
    <col min="6916" max="6916" width="3.7109375" style="163" customWidth="1"/>
    <col min="6917" max="6918" width="4.7109375" style="163" customWidth="1"/>
    <col min="6919" max="6919" width="33.7109375" style="163" customWidth="1"/>
    <col min="6920" max="6922" width="12.7109375" style="163" customWidth="1"/>
    <col min="6923" max="6923" width="13.7109375" style="163" customWidth="1"/>
    <col min="6924" max="6924" width="12.7109375" style="163" customWidth="1"/>
    <col min="6925" max="6925" width="9.140625" style="163"/>
    <col min="6926" max="6926" width="10.140625" style="163" bestFit="1" customWidth="1"/>
    <col min="6927" max="7171" width="9.140625" style="163"/>
    <col min="7172" max="7172" width="3.7109375" style="163" customWidth="1"/>
    <col min="7173" max="7174" width="4.7109375" style="163" customWidth="1"/>
    <col min="7175" max="7175" width="33.7109375" style="163" customWidth="1"/>
    <col min="7176" max="7178" width="12.7109375" style="163" customWidth="1"/>
    <col min="7179" max="7179" width="13.7109375" style="163" customWidth="1"/>
    <col min="7180" max="7180" width="12.7109375" style="163" customWidth="1"/>
    <col min="7181" max="7181" width="9.140625" style="163"/>
    <col min="7182" max="7182" width="10.140625" style="163" bestFit="1" customWidth="1"/>
    <col min="7183" max="7427" width="9.140625" style="163"/>
    <col min="7428" max="7428" width="3.7109375" style="163" customWidth="1"/>
    <col min="7429" max="7430" width="4.7109375" style="163" customWidth="1"/>
    <col min="7431" max="7431" width="33.7109375" style="163" customWidth="1"/>
    <col min="7432" max="7434" width="12.7109375" style="163" customWidth="1"/>
    <col min="7435" max="7435" width="13.7109375" style="163" customWidth="1"/>
    <col min="7436" max="7436" width="12.7109375" style="163" customWidth="1"/>
    <col min="7437" max="7437" width="9.140625" style="163"/>
    <col min="7438" max="7438" width="10.140625" style="163" bestFit="1" customWidth="1"/>
    <col min="7439" max="7683" width="9.140625" style="163"/>
    <col min="7684" max="7684" width="3.7109375" style="163" customWidth="1"/>
    <col min="7685" max="7686" width="4.7109375" style="163" customWidth="1"/>
    <col min="7687" max="7687" width="33.7109375" style="163" customWidth="1"/>
    <col min="7688" max="7690" width="12.7109375" style="163" customWidth="1"/>
    <col min="7691" max="7691" width="13.7109375" style="163" customWidth="1"/>
    <col min="7692" max="7692" width="12.7109375" style="163" customWidth="1"/>
    <col min="7693" max="7693" width="9.140625" style="163"/>
    <col min="7694" max="7694" width="10.140625" style="163" bestFit="1" customWidth="1"/>
    <col min="7695" max="7939" width="9.140625" style="163"/>
    <col min="7940" max="7940" width="3.7109375" style="163" customWidth="1"/>
    <col min="7941" max="7942" width="4.7109375" style="163" customWidth="1"/>
    <col min="7943" max="7943" width="33.7109375" style="163" customWidth="1"/>
    <col min="7944" max="7946" width="12.7109375" style="163" customWidth="1"/>
    <col min="7947" max="7947" width="13.7109375" style="163" customWidth="1"/>
    <col min="7948" max="7948" width="12.7109375" style="163" customWidth="1"/>
    <col min="7949" max="7949" width="9.140625" style="163"/>
    <col min="7950" max="7950" width="10.140625" style="163" bestFit="1" customWidth="1"/>
    <col min="7951" max="8195" width="9.140625" style="163"/>
    <col min="8196" max="8196" width="3.7109375" style="163" customWidth="1"/>
    <col min="8197" max="8198" width="4.7109375" style="163" customWidth="1"/>
    <col min="8199" max="8199" width="33.7109375" style="163" customWidth="1"/>
    <col min="8200" max="8202" width="12.7109375" style="163" customWidth="1"/>
    <col min="8203" max="8203" width="13.7109375" style="163" customWidth="1"/>
    <col min="8204" max="8204" width="12.7109375" style="163" customWidth="1"/>
    <col min="8205" max="8205" width="9.140625" style="163"/>
    <col min="8206" max="8206" width="10.140625" style="163" bestFit="1" customWidth="1"/>
    <col min="8207" max="8451" width="9.140625" style="163"/>
    <col min="8452" max="8452" width="3.7109375" style="163" customWidth="1"/>
    <col min="8453" max="8454" width="4.7109375" style="163" customWidth="1"/>
    <col min="8455" max="8455" width="33.7109375" style="163" customWidth="1"/>
    <col min="8456" max="8458" width="12.7109375" style="163" customWidth="1"/>
    <col min="8459" max="8459" width="13.7109375" style="163" customWidth="1"/>
    <col min="8460" max="8460" width="12.7109375" style="163" customWidth="1"/>
    <col min="8461" max="8461" width="9.140625" style="163"/>
    <col min="8462" max="8462" width="10.140625" style="163" bestFit="1" customWidth="1"/>
    <col min="8463" max="8707" width="9.140625" style="163"/>
    <col min="8708" max="8708" width="3.7109375" style="163" customWidth="1"/>
    <col min="8709" max="8710" width="4.7109375" style="163" customWidth="1"/>
    <col min="8711" max="8711" width="33.7109375" style="163" customWidth="1"/>
    <col min="8712" max="8714" width="12.7109375" style="163" customWidth="1"/>
    <col min="8715" max="8715" width="13.7109375" style="163" customWidth="1"/>
    <col min="8716" max="8716" width="12.7109375" style="163" customWidth="1"/>
    <col min="8717" max="8717" width="9.140625" style="163"/>
    <col min="8718" max="8718" width="10.140625" style="163" bestFit="1" customWidth="1"/>
    <col min="8719" max="8963" width="9.140625" style="163"/>
    <col min="8964" max="8964" width="3.7109375" style="163" customWidth="1"/>
    <col min="8965" max="8966" width="4.7109375" style="163" customWidth="1"/>
    <col min="8967" max="8967" width="33.7109375" style="163" customWidth="1"/>
    <col min="8968" max="8970" width="12.7109375" style="163" customWidth="1"/>
    <col min="8971" max="8971" width="13.7109375" style="163" customWidth="1"/>
    <col min="8972" max="8972" width="12.7109375" style="163" customWidth="1"/>
    <col min="8973" max="8973" width="9.140625" style="163"/>
    <col min="8974" max="8974" width="10.140625" style="163" bestFit="1" customWidth="1"/>
    <col min="8975" max="9219" width="9.140625" style="163"/>
    <col min="9220" max="9220" width="3.7109375" style="163" customWidth="1"/>
    <col min="9221" max="9222" width="4.7109375" style="163" customWidth="1"/>
    <col min="9223" max="9223" width="33.7109375" style="163" customWidth="1"/>
    <col min="9224" max="9226" width="12.7109375" style="163" customWidth="1"/>
    <col min="9227" max="9227" width="13.7109375" style="163" customWidth="1"/>
    <col min="9228" max="9228" width="12.7109375" style="163" customWidth="1"/>
    <col min="9229" max="9229" width="9.140625" style="163"/>
    <col min="9230" max="9230" width="10.140625" style="163" bestFit="1" customWidth="1"/>
    <col min="9231" max="9475" width="9.140625" style="163"/>
    <col min="9476" max="9476" width="3.7109375" style="163" customWidth="1"/>
    <col min="9477" max="9478" width="4.7109375" style="163" customWidth="1"/>
    <col min="9479" max="9479" width="33.7109375" style="163" customWidth="1"/>
    <col min="9480" max="9482" width="12.7109375" style="163" customWidth="1"/>
    <col min="9483" max="9483" width="13.7109375" style="163" customWidth="1"/>
    <col min="9484" max="9484" width="12.7109375" style="163" customWidth="1"/>
    <col min="9485" max="9485" width="9.140625" style="163"/>
    <col min="9486" max="9486" width="10.140625" style="163" bestFit="1" customWidth="1"/>
    <col min="9487" max="9731" width="9.140625" style="163"/>
    <col min="9732" max="9732" width="3.7109375" style="163" customWidth="1"/>
    <col min="9733" max="9734" width="4.7109375" style="163" customWidth="1"/>
    <col min="9735" max="9735" width="33.7109375" style="163" customWidth="1"/>
    <col min="9736" max="9738" width="12.7109375" style="163" customWidth="1"/>
    <col min="9739" max="9739" width="13.7109375" style="163" customWidth="1"/>
    <col min="9740" max="9740" width="12.7109375" style="163" customWidth="1"/>
    <col min="9741" max="9741" width="9.140625" style="163"/>
    <col min="9742" max="9742" width="10.140625" style="163" bestFit="1" customWidth="1"/>
    <col min="9743" max="9987" width="9.140625" style="163"/>
    <col min="9988" max="9988" width="3.7109375" style="163" customWidth="1"/>
    <col min="9989" max="9990" width="4.7109375" style="163" customWidth="1"/>
    <col min="9991" max="9991" width="33.7109375" style="163" customWidth="1"/>
    <col min="9992" max="9994" width="12.7109375" style="163" customWidth="1"/>
    <col min="9995" max="9995" width="13.7109375" style="163" customWidth="1"/>
    <col min="9996" max="9996" width="12.7109375" style="163" customWidth="1"/>
    <col min="9997" max="9997" width="9.140625" style="163"/>
    <col min="9998" max="9998" width="10.140625" style="163" bestFit="1" customWidth="1"/>
    <col min="9999" max="10243" width="9.140625" style="163"/>
    <col min="10244" max="10244" width="3.7109375" style="163" customWidth="1"/>
    <col min="10245" max="10246" width="4.7109375" style="163" customWidth="1"/>
    <col min="10247" max="10247" width="33.7109375" style="163" customWidth="1"/>
    <col min="10248" max="10250" width="12.7109375" style="163" customWidth="1"/>
    <col min="10251" max="10251" width="13.7109375" style="163" customWidth="1"/>
    <col min="10252" max="10252" width="12.7109375" style="163" customWidth="1"/>
    <col min="10253" max="10253" width="9.140625" style="163"/>
    <col min="10254" max="10254" width="10.140625" style="163" bestFit="1" customWidth="1"/>
    <col min="10255" max="10499" width="9.140625" style="163"/>
    <col min="10500" max="10500" width="3.7109375" style="163" customWidth="1"/>
    <col min="10501" max="10502" width="4.7109375" style="163" customWidth="1"/>
    <col min="10503" max="10503" width="33.7109375" style="163" customWidth="1"/>
    <col min="10504" max="10506" width="12.7109375" style="163" customWidth="1"/>
    <col min="10507" max="10507" width="13.7109375" style="163" customWidth="1"/>
    <col min="10508" max="10508" width="12.7109375" style="163" customWidth="1"/>
    <col min="10509" max="10509" width="9.140625" style="163"/>
    <col min="10510" max="10510" width="10.140625" style="163" bestFit="1" customWidth="1"/>
    <col min="10511" max="10755" width="9.140625" style="163"/>
    <col min="10756" max="10756" width="3.7109375" style="163" customWidth="1"/>
    <col min="10757" max="10758" width="4.7109375" style="163" customWidth="1"/>
    <col min="10759" max="10759" width="33.7109375" style="163" customWidth="1"/>
    <col min="10760" max="10762" width="12.7109375" style="163" customWidth="1"/>
    <col min="10763" max="10763" width="13.7109375" style="163" customWidth="1"/>
    <col min="10764" max="10764" width="12.7109375" style="163" customWidth="1"/>
    <col min="10765" max="10765" width="9.140625" style="163"/>
    <col min="10766" max="10766" width="10.140625" style="163" bestFit="1" customWidth="1"/>
    <col min="10767" max="11011" width="9.140625" style="163"/>
    <col min="11012" max="11012" width="3.7109375" style="163" customWidth="1"/>
    <col min="11013" max="11014" width="4.7109375" style="163" customWidth="1"/>
    <col min="11015" max="11015" width="33.7109375" style="163" customWidth="1"/>
    <col min="11016" max="11018" width="12.7109375" style="163" customWidth="1"/>
    <col min="11019" max="11019" width="13.7109375" style="163" customWidth="1"/>
    <col min="11020" max="11020" width="12.7109375" style="163" customWidth="1"/>
    <col min="11021" max="11021" width="9.140625" style="163"/>
    <col min="11022" max="11022" width="10.140625" style="163" bestFit="1" customWidth="1"/>
    <col min="11023" max="11267" width="9.140625" style="163"/>
    <col min="11268" max="11268" width="3.7109375" style="163" customWidth="1"/>
    <col min="11269" max="11270" width="4.7109375" style="163" customWidth="1"/>
    <col min="11271" max="11271" width="33.7109375" style="163" customWidth="1"/>
    <col min="11272" max="11274" width="12.7109375" style="163" customWidth="1"/>
    <col min="11275" max="11275" width="13.7109375" style="163" customWidth="1"/>
    <col min="11276" max="11276" width="12.7109375" style="163" customWidth="1"/>
    <col min="11277" max="11277" width="9.140625" style="163"/>
    <col min="11278" max="11278" width="10.140625" style="163" bestFit="1" customWidth="1"/>
    <col min="11279" max="11523" width="9.140625" style="163"/>
    <col min="11524" max="11524" width="3.7109375" style="163" customWidth="1"/>
    <col min="11525" max="11526" width="4.7109375" style="163" customWidth="1"/>
    <col min="11527" max="11527" width="33.7109375" style="163" customWidth="1"/>
    <col min="11528" max="11530" width="12.7109375" style="163" customWidth="1"/>
    <col min="11531" max="11531" width="13.7109375" style="163" customWidth="1"/>
    <col min="11532" max="11532" width="12.7109375" style="163" customWidth="1"/>
    <col min="11533" max="11533" width="9.140625" style="163"/>
    <col min="11534" max="11534" width="10.140625" style="163" bestFit="1" customWidth="1"/>
    <col min="11535" max="11779" width="9.140625" style="163"/>
    <col min="11780" max="11780" width="3.7109375" style="163" customWidth="1"/>
    <col min="11781" max="11782" width="4.7109375" style="163" customWidth="1"/>
    <col min="11783" max="11783" width="33.7109375" style="163" customWidth="1"/>
    <col min="11784" max="11786" width="12.7109375" style="163" customWidth="1"/>
    <col min="11787" max="11787" width="13.7109375" style="163" customWidth="1"/>
    <col min="11788" max="11788" width="12.7109375" style="163" customWidth="1"/>
    <col min="11789" max="11789" width="9.140625" style="163"/>
    <col min="11790" max="11790" width="10.140625" style="163" bestFit="1" customWidth="1"/>
    <col min="11791" max="12035" width="9.140625" style="163"/>
    <col min="12036" max="12036" width="3.7109375" style="163" customWidth="1"/>
    <col min="12037" max="12038" width="4.7109375" style="163" customWidth="1"/>
    <col min="12039" max="12039" width="33.7109375" style="163" customWidth="1"/>
    <col min="12040" max="12042" width="12.7109375" style="163" customWidth="1"/>
    <col min="12043" max="12043" width="13.7109375" style="163" customWidth="1"/>
    <col min="12044" max="12044" width="12.7109375" style="163" customWidth="1"/>
    <col min="12045" max="12045" width="9.140625" style="163"/>
    <col min="12046" max="12046" width="10.140625" style="163" bestFit="1" customWidth="1"/>
    <col min="12047" max="12291" width="9.140625" style="163"/>
    <col min="12292" max="12292" width="3.7109375" style="163" customWidth="1"/>
    <col min="12293" max="12294" width="4.7109375" style="163" customWidth="1"/>
    <col min="12295" max="12295" width="33.7109375" style="163" customWidth="1"/>
    <col min="12296" max="12298" width="12.7109375" style="163" customWidth="1"/>
    <col min="12299" max="12299" width="13.7109375" style="163" customWidth="1"/>
    <col min="12300" max="12300" width="12.7109375" style="163" customWidth="1"/>
    <col min="12301" max="12301" width="9.140625" style="163"/>
    <col min="12302" max="12302" width="10.140625" style="163" bestFit="1" customWidth="1"/>
    <col min="12303" max="12547" width="9.140625" style="163"/>
    <col min="12548" max="12548" width="3.7109375" style="163" customWidth="1"/>
    <col min="12549" max="12550" width="4.7109375" style="163" customWidth="1"/>
    <col min="12551" max="12551" width="33.7109375" style="163" customWidth="1"/>
    <col min="12552" max="12554" width="12.7109375" style="163" customWidth="1"/>
    <col min="12555" max="12555" width="13.7109375" style="163" customWidth="1"/>
    <col min="12556" max="12556" width="12.7109375" style="163" customWidth="1"/>
    <col min="12557" max="12557" width="9.140625" style="163"/>
    <col min="12558" max="12558" width="10.140625" style="163" bestFit="1" customWidth="1"/>
    <col min="12559" max="12803" width="9.140625" style="163"/>
    <col min="12804" max="12804" width="3.7109375" style="163" customWidth="1"/>
    <col min="12805" max="12806" width="4.7109375" style="163" customWidth="1"/>
    <col min="12807" max="12807" width="33.7109375" style="163" customWidth="1"/>
    <col min="12808" max="12810" width="12.7109375" style="163" customWidth="1"/>
    <col min="12811" max="12811" width="13.7109375" style="163" customWidth="1"/>
    <col min="12812" max="12812" width="12.7109375" style="163" customWidth="1"/>
    <col min="12813" max="12813" width="9.140625" style="163"/>
    <col min="12814" max="12814" width="10.140625" style="163" bestFit="1" customWidth="1"/>
    <col min="12815" max="13059" width="9.140625" style="163"/>
    <col min="13060" max="13060" width="3.7109375" style="163" customWidth="1"/>
    <col min="13061" max="13062" width="4.7109375" style="163" customWidth="1"/>
    <col min="13063" max="13063" width="33.7109375" style="163" customWidth="1"/>
    <col min="13064" max="13066" width="12.7109375" style="163" customWidth="1"/>
    <col min="13067" max="13067" width="13.7109375" style="163" customWidth="1"/>
    <col min="13068" max="13068" width="12.7109375" style="163" customWidth="1"/>
    <col min="13069" max="13069" width="9.140625" style="163"/>
    <col min="13070" max="13070" width="10.140625" style="163" bestFit="1" customWidth="1"/>
    <col min="13071" max="13315" width="9.140625" style="163"/>
    <col min="13316" max="13316" width="3.7109375" style="163" customWidth="1"/>
    <col min="13317" max="13318" width="4.7109375" style="163" customWidth="1"/>
    <col min="13319" max="13319" width="33.7109375" style="163" customWidth="1"/>
    <col min="13320" max="13322" width="12.7109375" style="163" customWidth="1"/>
    <col min="13323" max="13323" width="13.7109375" style="163" customWidth="1"/>
    <col min="13324" max="13324" width="12.7109375" style="163" customWidth="1"/>
    <col min="13325" max="13325" width="9.140625" style="163"/>
    <col min="13326" max="13326" width="10.140625" style="163" bestFit="1" customWidth="1"/>
    <col min="13327" max="13571" width="9.140625" style="163"/>
    <col min="13572" max="13572" width="3.7109375" style="163" customWidth="1"/>
    <col min="13573" max="13574" width="4.7109375" style="163" customWidth="1"/>
    <col min="13575" max="13575" width="33.7109375" style="163" customWidth="1"/>
    <col min="13576" max="13578" width="12.7109375" style="163" customWidth="1"/>
    <col min="13579" max="13579" width="13.7109375" style="163" customWidth="1"/>
    <col min="13580" max="13580" width="12.7109375" style="163" customWidth="1"/>
    <col min="13581" max="13581" width="9.140625" style="163"/>
    <col min="13582" max="13582" width="10.140625" style="163" bestFit="1" customWidth="1"/>
    <col min="13583" max="13827" width="9.140625" style="163"/>
    <col min="13828" max="13828" width="3.7109375" style="163" customWidth="1"/>
    <col min="13829" max="13830" width="4.7109375" style="163" customWidth="1"/>
    <col min="13831" max="13831" width="33.7109375" style="163" customWidth="1"/>
    <col min="13832" max="13834" width="12.7109375" style="163" customWidth="1"/>
    <col min="13835" max="13835" width="13.7109375" style="163" customWidth="1"/>
    <col min="13836" max="13836" width="12.7109375" style="163" customWidth="1"/>
    <col min="13837" max="13837" width="9.140625" style="163"/>
    <col min="13838" max="13838" width="10.140625" style="163" bestFit="1" customWidth="1"/>
    <col min="13839" max="14083" width="9.140625" style="163"/>
    <col min="14084" max="14084" width="3.7109375" style="163" customWidth="1"/>
    <col min="14085" max="14086" width="4.7109375" style="163" customWidth="1"/>
    <col min="14087" max="14087" width="33.7109375" style="163" customWidth="1"/>
    <col min="14088" max="14090" width="12.7109375" style="163" customWidth="1"/>
    <col min="14091" max="14091" width="13.7109375" style="163" customWidth="1"/>
    <col min="14092" max="14092" width="12.7109375" style="163" customWidth="1"/>
    <col min="14093" max="14093" width="9.140625" style="163"/>
    <col min="14094" max="14094" width="10.140625" style="163" bestFit="1" customWidth="1"/>
    <col min="14095" max="14339" width="9.140625" style="163"/>
    <col min="14340" max="14340" width="3.7109375" style="163" customWidth="1"/>
    <col min="14341" max="14342" width="4.7109375" style="163" customWidth="1"/>
    <col min="14343" max="14343" width="33.7109375" style="163" customWidth="1"/>
    <col min="14344" max="14346" width="12.7109375" style="163" customWidth="1"/>
    <col min="14347" max="14347" width="13.7109375" style="163" customWidth="1"/>
    <col min="14348" max="14348" width="12.7109375" style="163" customWidth="1"/>
    <col min="14349" max="14349" width="9.140625" style="163"/>
    <col min="14350" max="14350" width="10.140625" style="163" bestFit="1" customWidth="1"/>
    <col min="14351" max="14595" width="9.140625" style="163"/>
    <col min="14596" max="14596" width="3.7109375" style="163" customWidth="1"/>
    <col min="14597" max="14598" width="4.7109375" style="163" customWidth="1"/>
    <col min="14599" max="14599" width="33.7109375" style="163" customWidth="1"/>
    <col min="14600" max="14602" width="12.7109375" style="163" customWidth="1"/>
    <col min="14603" max="14603" width="13.7109375" style="163" customWidth="1"/>
    <col min="14604" max="14604" width="12.7109375" style="163" customWidth="1"/>
    <col min="14605" max="14605" width="9.140625" style="163"/>
    <col min="14606" max="14606" width="10.140625" style="163" bestFit="1" customWidth="1"/>
    <col min="14607" max="14851" width="9.140625" style="163"/>
    <col min="14852" max="14852" width="3.7109375" style="163" customWidth="1"/>
    <col min="14853" max="14854" width="4.7109375" style="163" customWidth="1"/>
    <col min="14855" max="14855" width="33.7109375" style="163" customWidth="1"/>
    <col min="14856" max="14858" width="12.7109375" style="163" customWidth="1"/>
    <col min="14859" max="14859" width="13.7109375" style="163" customWidth="1"/>
    <col min="14860" max="14860" width="12.7109375" style="163" customWidth="1"/>
    <col min="14861" max="14861" width="9.140625" style="163"/>
    <col min="14862" max="14862" width="10.140625" style="163" bestFit="1" customWidth="1"/>
    <col min="14863" max="15107" width="9.140625" style="163"/>
    <col min="15108" max="15108" width="3.7109375" style="163" customWidth="1"/>
    <col min="15109" max="15110" width="4.7109375" style="163" customWidth="1"/>
    <col min="15111" max="15111" width="33.7109375" style="163" customWidth="1"/>
    <col min="15112" max="15114" width="12.7109375" style="163" customWidth="1"/>
    <col min="15115" max="15115" width="13.7109375" style="163" customWidth="1"/>
    <col min="15116" max="15116" width="12.7109375" style="163" customWidth="1"/>
    <col min="15117" max="15117" width="9.140625" style="163"/>
    <col min="15118" max="15118" width="10.140625" style="163" bestFit="1" customWidth="1"/>
    <col min="15119" max="15363" width="9.140625" style="163"/>
    <col min="15364" max="15364" width="3.7109375" style="163" customWidth="1"/>
    <col min="15365" max="15366" width="4.7109375" style="163" customWidth="1"/>
    <col min="15367" max="15367" width="33.7109375" style="163" customWidth="1"/>
    <col min="15368" max="15370" width="12.7109375" style="163" customWidth="1"/>
    <col min="15371" max="15371" width="13.7109375" style="163" customWidth="1"/>
    <col min="15372" max="15372" width="12.7109375" style="163" customWidth="1"/>
    <col min="15373" max="15373" width="9.140625" style="163"/>
    <col min="15374" max="15374" width="10.140625" style="163" bestFit="1" customWidth="1"/>
    <col min="15375" max="15619" width="9.140625" style="163"/>
    <col min="15620" max="15620" width="3.7109375" style="163" customWidth="1"/>
    <col min="15621" max="15622" width="4.7109375" style="163" customWidth="1"/>
    <col min="15623" max="15623" width="33.7109375" style="163" customWidth="1"/>
    <col min="15624" max="15626" width="12.7109375" style="163" customWidth="1"/>
    <col min="15627" max="15627" width="13.7109375" style="163" customWidth="1"/>
    <col min="15628" max="15628" width="12.7109375" style="163" customWidth="1"/>
    <col min="15629" max="15629" width="9.140625" style="163"/>
    <col min="15630" max="15630" width="10.140625" style="163" bestFit="1" customWidth="1"/>
    <col min="15631" max="15875" width="9.140625" style="163"/>
    <col min="15876" max="15876" width="3.7109375" style="163" customWidth="1"/>
    <col min="15877" max="15878" width="4.7109375" style="163" customWidth="1"/>
    <col min="15879" max="15879" width="33.7109375" style="163" customWidth="1"/>
    <col min="15880" max="15882" width="12.7109375" style="163" customWidth="1"/>
    <col min="15883" max="15883" width="13.7109375" style="163" customWidth="1"/>
    <col min="15884" max="15884" width="12.7109375" style="163" customWidth="1"/>
    <col min="15885" max="15885" width="9.140625" style="163"/>
    <col min="15886" max="15886" width="10.140625" style="163" bestFit="1" customWidth="1"/>
    <col min="15887" max="16131" width="9.140625" style="163"/>
    <col min="16132" max="16132" width="3.7109375" style="163" customWidth="1"/>
    <col min="16133" max="16134" width="4.7109375" style="163" customWidth="1"/>
    <col min="16135" max="16135" width="33.7109375" style="163" customWidth="1"/>
    <col min="16136" max="16138" width="12.7109375" style="163" customWidth="1"/>
    <col min="16139" max="16139" width="13.7109375" style="163" customWidth="1"/>
    <col min="16140" max="16140" width="12.7109375" style="163" customWidth="1"/>
    <col min="16141" max="16141" width="9.140625" style="163"/>
    <col min="16142" max="16142" width="10.140625" style="163" bestFit="1" customWidth="1"/>
    <col min="16143" max="16384" width="9.140625" style="163"/>
  </cols>
  <sheetData>
    <row r="1" spans="1:12" x14ac:dyDescent="0.3">
      <c r="B1" s="125" t="s">
        <v>180</v>
      </c>
    </row>
    <row r="2" spans="1:12" x14ac:dyDescent="0.3">
      <c r="A2" s="158"/>
      <c r="B2" s="159" t="s">
        <v>183</v>
      </c>
      <c r="C2" s="159"/>
      <c r="D2" s="159"/>
      <c r="E2" s="159"/>
      <c r="F2" s="159"/>
      <c r="H2" s="161"/>
      <c r="I2" s="161"/>
      <c r="J2" s="161"/>
      <c r="K2" s="161"/>
      <c r="L2" s="162"/>
    </row>
    <row r="3" spans="1:12" x14ac:dyDescent="0.3">
      <c r="A3" s="158"/>
      <c r="B3" s="164"/>
      <c r="C3" s="164"/>
      <c r="D3" s="164"/>
      <c r="E3" s="164"/>
      <c r="F3" s="164"/>
      <c r="G3" s="164"/>
      <c r="H3" s="165"/>
      <c r="I3" s="165"/>
      <c r="J3" s="165"/>
      <c r="K3" s="165"/>
      <c r="L3" s="164"/>
    </row>
    <row r="4" spans="1:12" x14ac:dyDescent="0.3">
      <c r="B4" s="405" t="s">
        <v>147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</row>
    <row r="5" spans="1:12" x14ac:dyDescent="0.3">
      <c r="B5" s="405" t="s">
        <v>132</v>
      </c>
      <c r="C5" s="405"/>
      <c r="D5" s="405"/>
      <c r="E5" s="405"/>
      <c r="F5" s="405"/>
      <c r="G5" s="405"/>
      <c r="H5" s="405"/>
      <c r="I5" s="405"/>
      <c r="J5" s="405"/>
      <c r="K5" s="405"/>
      <c r="L5" s="405"/>
    </row>
    <row r="6" spans="1:12" x14ac:dyDescent="0.3">
      <c r="H6" s="161"/>
      <c r="I6" s="161"/>
      <c r="J6" s="161"/>
      <c r="K6" s="161"/>
      <c r="L6" s="169" t="s">
        <v>85</v>
      </c>
    </row>
    <row r="7" spans="1:12" s="172" customFormat="1" ht="15.75" thickBot="1" x14ac:dyDescent="0.35">
      <c r="A7" s="166"/>
      <c r="B7" s="167" t="s">
        <v>8</v>
      </c>
      <c r="C7" s="167" t="s">
        <v>9</v>
      </c>
      <c r="D7" s="170" t="s">
        <v>115</v>
      </c>
      <c r="E7" s="171" t="s">
        <v>86</v>
      </c>
      <c r="F7" s="171" t="s">
        <v>87</v>
      </c>
      <c r="G7" s="171" t="s">
        <v>10</v>
      </c>
      <c r="H7" s="171" t="s">
        <v>88</v>
      </c>
      <c r="I7" s="171" t="s">
        <v>116</v>
      </c>
      <c r="J7" s="171" t="s">
        <v>144</v>
      </c>
      <c r="K7" s="171" t="s">
        <v>186</v>
      </c>
      <c r="L7" s="171" t="s">
        <v>197</v>
      </c>
    </row>
    <row r="8" spans="1:12" ht="30" customHeight="1" x14ac:dyDescent="0.3">
      <c r="B8" s="406" t="s">
        <v>117</v>
      </c>
      <c r="C8" s="399" t="s">
        <v>118</v>
      </c>
      <c r="D8" s="408" t="s">
        <v>0</v>
      </c>
      <c r="E8" s="410" t="s">
        <v>119</v>
      </c>
      <c r="F8" s="410" t="s">
        <v>133</v>
      </c>
      <c r="G8" s="410" t="s">
        <v>134</v>
      </c>
      <c r="H8" s="412" t="s">
        <v>196</v>
      </c>
      <c r="I8" s="410" t="s">
        <v>194</v>
      </c>
      <c r="J8" s="410" t="s">
        <v>171</v>
      </c>
      <c r="K8" s="412" t="s">
        <v>201</v>
      </c>
      <c r="L8" s="403" t="s">
        <v>135</v>
      </c>
    </row>
    <row r="9" spans="1:12" ht="45" customHeight="1" thickBot="1" x14ac:dyDescent="0.35">
      <c r="B9" s="407"/>
      <c r="C9" s="400"/>
      <c r="D9" s="409"/>
      <c r="E9" s="411"/>
      <c r="F9" s="411"/>
      <c r="G9" s="411"/>
      <c r="H9" s="413"/>
      <c r="I9" s="411"/>
      <c r="J9" s="411"/>
      <c r="K9" s="413"/>
      <c r="L9" s="404"/>
    </row>
    <row r="10" spans="1:12" s="168" customFormat="1" ht="22.5" customHeight="1" x14ac:dyDescent="0.3">
      <c r="A10" s="173">
        <v>1</v>
      </c>
      <c r="B10" s="174">
        <v>1</v>
      </c>
      <c r="C10" s="175" t="s">
        <v>147</v>
      </c>
      <c r="D10" s="176"/>
      <c r="E10" s="177"/>
      <c r="F10" s="178"/>
      <c r="G10" s="177"/>
      <c r="H10" s="424"/>
      <c r="I10" s="428"/>
      <c r="J10" s="428"/>
      <c r="K10" s="426"/>
      <c r="L10" s="227"/>
    </row>
    <row r="11" spans="1:12" s="168" customFormat="1" ht="22.5" customHeight="1" x14ac:dyDescent="0.3">
      <c r="A11" s="166">
        <v>2</v>
      </c>
      <c r="B11" s="179"/>
      <c r="C11" s="180">
        <v>1</v>
      </c>
      <c r="D11" s="205" t="s">
        <v>199</v>
      </c>
      <c r="E11" s="181">
        <v>250</v>
      </c>
      <c r="F11" s="182"/>
      <c r="G11" s="181"/>
      <c r="H11" s="425">
        <v>250</v>
      </c>
      <c r="I11" s="429">
        <v>250</v>
      </c>
      <c r="J11" s="429">
        <v>-20</v>
      </c>
      <c r="K11" s="427">
        <f>SUM(I11:J11)</f>
        <v>230</v>
      </c>
      <c r="L11" s="228"/>
    </row>
    <row r="12" spans="1:12" s="168" customFormat="1" ht="22.5" customHeight="1" thickBot="1" x14ac:dyDescent="0.35">
      <c r="A12" s="173">
        <v>3</v>
      </c>
      <c r="B12" s="179"/>
      <c r="C12" s="180">
        <v>2</v>
      </c>
      <c r="D12" s="205" t="s">
        <v>198</v>
      </c>
      <c r="E12" s="181">
        <v>300</v>
      </c>
      <c r="F12" s="182"/>
      <c r="G12" s="181"/>
      <c r="H12" s="425"/>
      <c r="I12" s="430">
        <v>300</v>
      </c>
      <c r="J12" s="430">
        <v>20</v>
      </c>
      <c r="K12" s="427">
        <f>SUM(I12:J12)</f>
        <v>320</v>
      </c>
      <c r="L12" s="228"/>
    </row>
    <row r="13" spans="1:12" s="235" customFormat="1" ht="22.5" customHeight="1" thickTop="1" thickBot="1" x14ac:dyDescent="0.25">
      <c r="A13" s="166">
        <v>4</v>
      </c>
      <c r="B13" s="229"/>
      <c r="C13" s="230"/>
      <c r="D13" s="231" t="s">
        <v>120</v>
      </c>
      <c r="E13" s="232">
        <f>SUM(E11:E12)</f>
        <v>550</v>
      </c>
      <c r="F13" s="233">
        <f t="shared" ref="F13:L13" si="0">SUM(F11:F12)</f>
        <v>0</v>
      </c>
      <c r="G13" s="232">
        <f t="shared" si="0"/>
        <v>0</v>
      </c>
      <c r="H13" s="431">
        <f t="shared" ref="H13:J13" si="1">SUM(H11:H12)</f>
        <v>250</v>
      </c>
      <c r="I13" s="233">
        <f t="shared" ref="I13" si="2">SUM(I11:I12)</f>
        <v>550</v>
      </c>
      <c r="J13" s="233">
        <f t="shared" si="1"/>
        <v>0</v>
      </c>
      <c r="K13" s="432">
        <f>SUM(K11:K12)</f>
        <v>550</v>
      </c>
      <c r="L13" s="234">
        <f t="shared" si="0"/>
        <v>0</v>
      </c>
    </row>
  </sheetData>
  <mergeCells count="13">
    <mergeCell ref="L8:L9"/>
    <mergeCell ref="B4:L4"/>
    <mergeCell ref="B5:L5"/>
    <mergeCell ref="B8:B9"/>
    <mergeCell ref="C8:C9"/>
    <mergeCell ref="D8:D9"/>
    <mergeCell ref="E8:E9"/>
    <mergeCell ref="F8:F9"/>
    <mergeCell ref="G8:G9"/>
    <mergeCell ref="K8:K9"/>
    <mergeCell ref="H8:H9"/>
    <mergeCell ref="J8:J9"/>
    <mergeCell ref="I8:I9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7" fitToHeight="0" orientation="landscape" r:id="rId1"/>
  <headerFooter alignWithMargins="0">
    <oddFooter>&amp;C-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38"/>
  <sheetViews>
    <sheetView view="pageBreakPreview" zoomScaleNormal="75" zoomScaleSheetLayoutView="100" workbookViewId="0">
      <selection activeCell="H7" sqref="H7"/>
    </sheetView>
  </sheetViews>
  <sheetFormatPr defaultColWidth="9.140625" defaultRowHeight="15" x14ac:dyDescent="0.3"/>
  <cols>
    <col min="1" max="1" width="8.7109375" style="373" customWidth="1"/>
    <col min="2" max="2" width="48.5703125" style="125" customWidth="1"/>
    <col min="3" max="4" width="13.5703125" style="155" customWidth="1"/>
    <col min="5" max="5" width="8.7109375" style="373" customWidth="1"/>
    <col min="6" max="6" width="52.5703125" style="125" customWidth="1"/>
    <col min="7" max="8" width="13.5703125" style="155" customWidth="1"/>
    <col min="9" max="9" width="3.5703125" style="341" customWidth="1"/>
    <col min="10" max="16384" width="9.140625" style="125"/>
  </cols>
  <sheetData>
    <row r="1" spans="1:9" s="249" customFormat="1" x14ac:dyDescent="0.3">
      <c r="A1" s="125" t="s">
        <v>200</v>
      </c>
      <c r="C1" s="335"/>
      <c r="D1" s="335"/>
      <c r="E1" s="336"/>
      <c r="G1" s="337"/>
      <c r="H1" s="337"/>
      <c r="I1" s="338"/>
    </row>
    <row r="2" spans="1:9" s="249" customFormat="1" x14ac:dyDescent="0.3">
      <c r="A2" s="246" t="s">
        <v>181</v>
      </c>
      <c r="B2" s="339"/>
      <c r="C2" s="335"/>
      <c r="D2" s="335"/>
      <c r="E2" s="336"/>
      <c r="G2" s="337"/>
      <c r="H2" s="337"/>
      <c r="I2" s="338"/>
    </row>
    <row r="3" spans="1:9" s="249" customFormat="1" x14ac:dyDescent="0.2">
      <c r="A3" s="339"/>
      <c r="B3" s="339"/>
      <c r="C3" s="335"/>
      <c r="D3" s="335"/>
      <c r="E3" s="336"/>
      <c r="G3" s="337"/>
      <c r="H3" s="337"/>
      <c r="I3" s="338"/>
    </row>
    <row r="4" spans="1:9" s="249" customFormat="1" ht="26.25" customHeight="1" x14ac:dyDescent="0.2">
      <c r="A4" s="414" t="s">
        <v>148</v>
      </c>
      <c r="B4" s="414"/>
      <c r="C4" s="414"/>
      <c r="D4" s="414"/>
      <c r="E4" s="414"/>
      <c r="F4" s="414"/>
      <c r="G4" s="414"/>
      <c r="H4" s="414"/>
      <c r="I4" s="338"/>
    </row>
    <row r="5" spans="1:9" s="249" customFormat="1" ht="27.75" customHeight="1" x14ac:dyDescent="0.2">
      <c r="A5" s="414" t="s">
        <v>140</v>
      </c>
      <c r="B5" s="414"/>
      <c r="C5" s="414"/>
      <c r="D5" s="414"/>
      <c r="E5" s="414"/>
      <c r="F5" s="414"/>
      <c r="G5" s="414"/>
      <c r="H5" s="414"/>
      <c r="I5" s="338"/>
    </row>
    <row r="6" spans="1:9" ht="45" x14ac:dyDescent="0.3">
      <c r="A6" s="91"/>
      <c r="B6" s="92" t="s">
        <v>24</v>
      </c>
      <c r="C6" s="95" t="s">
        <v>170</v>
      </c>
      <c r="D6" s="340" t="s">
        <v>201</v>
      </c>
      <c r="E6" s="93"/>
      <c r="F6" s="94" t="s">
        <v>25</v>
      </c>
      <c r="G6" s="96" t="s">
        <v>170</v>
      </c>
      <c r="H6" s="96" t="s">
        <v>201</v>
      </c>
    </row>
    <row r="7" spans="1:9" ht="15" customHeight="1" x14ac:dyDescent="0.3">
      <c r="A7" s="39" t="s">
        <v>26</v>
      </c>
      <c r="B7" s="125" t="s">
        <v>27</v>
      </c>
      <c r="C7" s="97">
        <f>+'1.Bev'!H11+'1.Bev'!H12+'1.Bev'!H13+'1.Bev'!H14</f>
        <v>4800</v>
      </c>
      <c r="D7" s="40">
        <f>+'1.Bev'!K11+'1.Bev'!K12+'1.Bev'!K13+'1.Bev'!K14</f>
        <v>3700</v>
      </c>
      <c r="E7" s="41" t="s">
        <v>26</v>
      </c>
      <c r="F7" s="125" t="s">
        <v>16</v>
      </c>
      <c r="G7" s="42">
        <f>+'2.Kiad'!H10</f>
        <v>100</v>
      </c>
      <c r="H7" s="42">
        <f>+'2.Kiad'!K10</f>
        <v>133</v>
      </c>
    </row>
    <row r="8" spans="1:9" ht="15" customHeight="1" x14ac:dyDescent="0.3">
      <c r="A8" s="39" t="s">
        <v>28</v>
      </c>
      <c r="B8" s="125" t="s">
        <v>11</v>
      </c>
      <c r="C8" s="97"/>
      <c r="D8" s="40"/>
      <c r="E8" s="41" t="s">
        <v>28</v>
      </c>
      <c r="F8" s="125" t="s">
        <v>29</v>
      </c>
      <c r="G8" s="42">
        <f>+'2.Kiad'!H11</f>
        <v>30</v>
      </c>
      <c r="H8" s="42">
        <f>+'2.Kiad'!K11</f>
        <v>27</v>
      </c>
    </row>
    <row r="9" spans="1:9" x14ac:dyDescent="0.3">
      <c r="A9" s="39" t="s">
        <v>30</v>
      </c>
      <c r="B9" s="342" t="s">
        <v>31</v>
      </c>
      <c r="C9" s="97"/>
      <c r="D9" s="40"/>
      <c r="E9" s="41" t="s">
        <v>30</v>
      </c>
      <c r="F9" s="125" t="s">
        <v>17</v>
      </c>
      <c r="G9" s="42">
        <f>+'2.Kiad'!H12</f>
        <v>4670</v>
      </c>
      <c r="H9" s="42">
        <f>+'2.Kiad'!K12</f>
        <v>4098</v>
      </c>
    </row>
    <row r="10" spans="1:9" x14ac:dyDescent="0.3">
      <c r="A10" s="39" t="s">
        <v>32</v>
      </c>
      <c r="B10" s="125" t="s">
        <v>33</v>
      </c>
      <c r="C10" s="97"/>
      <c r="D10" s="40"/>
      <c r="E10" s="43" t="s">
        <v>32</v>
      </c>
      <c r="F10" s="125" t="s">
        <v>19</v>
      </c>
      <c r="G10" s="42"/>
      <c r="H10" s="42"/>
    </row>
    <row r="11" spans="1:9" x14ac:dyDescent="0.3">
      <c r="A11" s="39"/>
      <c r="B11" s="342"/>
      <c r="C11" s="97"/>
      <c r="D11" s="40"/>
      <c r="E11" s="43" t="s">
        <v>34</v>
      </c>
      <c r="F11" s="343" t="s">
        <v>77</v>
      </c>
      <c r="G11" s="42"/>
      <c r="H11" s="42"/>
    </row>
    <row r="12" spans="1:9" x14ac:dyDescent="0.3">
      <c r="A12" s="39"/>
      <c r="B12" s="342"/>
      <c r="C12" s="97"/>
      <c r="D12" s="40"/>
      <c r="E12" s="43" t="s">
        <v>37</v>
      </c>
      <c r="F12" s="343" t="s">
        <v>76</v>
      </c>
      <c r="G12" s="42"/>
      <c r="H12" s="42"/>
    </row>
    <row r="13" spans="1:9" s="249" customFormat="1" ht="24.95" customHeight="1" x14ac:dyDescent="0.2">
      <c r="A13" s="44"/>
      <c r="B13" s="344" t="s">
        <v>66</v>
      </c>
      <c r="C13" s="45">
        <f>SUM(C7:C11)</f>
        <v>4800</v>
      </c>
      <c r="D13" s="345">
        <f>SUM(D7:D11)</f>
        <v>3700</v>
      </c>
      <c r="E13" s="46"/>
      <c r="F13" s="344" t="s">
        <v>74</v>
      </c>
      <c r="G13" s="47">
        <f>SUM(G7:G12)</f>
        <v>4800</v>
      </c>
      <c r="H13" s="47">
        <f>SUM(H7:H12)</f>
        <v>4258</v>
      </c>
      <c r="I13" s="338"/>
    </row>
    <row r="14" spans="1:9" ht="23.25" customHeight="1" x14ac:dyDescent="0.3">
      <c r="A14" s="48"/>
      <c r="B14" s="346" t="s">
        <v>35</v>
      </c>
      <c r="C14" s="347"/>
      <c r="D14" s="49"/>
      <c r="E14" s="50"/>
      <c r="F14" s="346" t="s">
        <v>36</v>
      </c>
      <c r="G14" s="51"/>
      <c r="H14" s="51"/>
      <c r="I14" s="348"/>
    </row>
    <row r="15" spans="1:9" x14ac:dyDescent="0.3">
      <c r="A15" s="52" t="s">
        <v>34</v>
      </c>
      <c r="B15" s="246" t="s">
        <v>38</v>
      </c>
      <c r="C15" s="349"/>
      <c r="D15" s="53"/>
      <c r="E15" s="54" t="s">
        <v>40</v>
      </c>
      <c r="F15" s="246" t="s">
        <v>39</v>
      </c>
      <c r="G15" s="51">
        <f>+'2.Kiad'!H16</f>
        <v>250</v>
      </c>
      <c r="H15" s="51">
        <f>+'2.Kiad'!K16</f>
        <v>550</v>
      </c>
      <c r="I15" s="350"/>
    </row>
    <row r="16" spans="1:9" x14ac:dyDescent="0.3">
      <c r="A16" s="52" t="s">
        <v>37</v>
      </c>
      <c r="B16" s="246" t="s">
        <v>7</v>
      </c>
      <c r="C16" s="349"/>
      <c r="D16" s="53"/>
      <c r="E16" s="54" t="s">
        <v>42</v>
      </c>
      <c r="F16" s="246" t="s">
        <v>41</v>
      </c>
      <c r="G16" s="51"/>
      <c r="H16" s="51"/>
      <c r="I16" s="350"/>
    </row>
    <row r="17" spans="1:9" x14ac:dyDescent="0.3">
      <c r="A17" s="52" t="s">
        <v>40</v>
      </c>
      <c r="B17" s="125" t="s">
        <v>43</v>
      </c>
      <c r="C17" s="349"/>
      <c r="D17" s="53"/>
      <c r="E17" s="54" t="s">
        <v>78</v>
      </c>
      <c r="F17" s="246" t="s">
        <v>63</v>
      </c>
      <c r="G17" s="51"/>
      <c r="H17" s="51"/>
      <c r="I17" s="350"/>
    </row>
    <row r="18" spans="1:9" x14ac:dyDescent="0.3">
      <c r="A18" s="52"/>
      <c r="C18" s="349"/>
      <c r="D18" s="53"/>
      <c r="E18" s="54" t="s">
        <v>80</v>
      </c>
      <c r="F18" s="246" t="s">
        <v>79</v>
      </c>
      <c r="G18" s="51"/>
      <c r="H18" s="51"/>
      <c r="I18" s="350"/>
    </row>
    <row r="19" spans="1:9" s="249" customFormat="1" ht="24.95" customHeight="1" thickBot="1" x14ac:dyDescent="0.25">
      <c r="A19" s="55"/>
      <c r="B19" s="351" t="s">
        <v>67</v>
      </c>
      <c r="C19" s="352">
        <f>SUM(C15:C17)</f>
        <v>0</v>
      </c>
      <c r="D19" s="56">
        <f>SUM(D15:D17)</f>
        <v>0</v>
      </c>
      <c r="E19" s="57"/>
      <c r="F19" s="351" t="s">
        <v>70</v>
      </c>
      <c r="G19" s="58">
        <f>SUM(G15:G18)</f>
        <v>250</v>
      </c>
      <c r="H19" s="58">
        <f>SUM(H15:H18)</f>
        <v>550</v>
      </c>
      <c r="I19" s="338"/>
    </row>
    <row r="20" spans="1:9" s="249" customFormat="1" ht="24.95" customHeight="1" thickTop="1" thickBot="1" x14ac:dyDescent="0.25">
      <c r="A20" s="59"/>
      <c r="B20" s="60" t="s">
        <v>3</v>
      </c>
      <c r="C20" s="61">
        <f>C13+C19</f>
        <v>4800</v>
      </c>
      <c r="D20" s="353">
        <f>D13+D19</f>
        <v>3700</v>
      </c>
      <c r="E20" s="62"/>
      <c r="F20" s="60" t="s">
        <v>68</v>
      </c>
      <c r="G20" s="63">
        <f>G13+G19</f>
        <v>5050</v>
      </c>
      <c r="H20" s="63">
        <f>H13+H19</f>
        <v>4808</v>
      </c>
      <c r="I20" s="338"/>
    </row>
    <row r="21" spans="1:9" s="249" customFormat="1" ht="24.95" customHeight="1" thickTop="1" x14ac:dyDescent="0.3">
      <c r="A21" s="64"/>
      <c r="B21" s="346" t="s">
        <v>44</v>
      </c>
      <c r="C21" s="354"/>
      <c r="D21" s="65"/>
      <c r="E21" s="355"/>
      <c r="F21" s="346" t="s">
        <v>45</v>
      </c>
      <c r="G21" s="66"/>
      <c r="H21" s="66"/>
      <c r="I21" s="338"/>
    </row>
    <row r="22" spans="1:9" s="249" customFormat="1" x14ac:dyDescent="0.2">
      <c r="A22" s="67" t="s">
        <v>42</v>
      </c>
      <c r="B22" s="249" t="s">
        <v>46</v>
      </c>
      <c r="C22" s="354"/>
      <c r="D22" s="65"/>
      <c r="E22" s="355" t="s">
        <v>81</v>
      </c>
      <c r="F22" s="249" t="s">
        <v>47</v>
      </c>
      <c r="G22" s="66"/>
      <c r="H22" s="66"/>
      <c r="I22" s="338"/>
    </row>
    <row r="23" spans="1:9" s="249" customFormat="1" x14ac:dyDescent="0.2">
      <c r="A23" s="67" t="s">
        <v>78</v>
      </c>
      <c r="B23" s="249" t="s">
        <v>48</v>
      </c>
      <c r="C23" s="354"/>
      <c r="D23" s="65"/>
      <c r="E23" s="355" t="s">
        <v>82</v>
      </c>
      <c r="F23" s="249" t="s">
        <v>49</v>
      </c>
      <c r="G23" s="66"/>
      <c r="H23" s="66"/>
      <c r="I23" s="338"/>
    </row>
    <row r="24" spans="1:9" s="249" customFormat="1" x14ac:dyDescent="0.2">
      <c r="A24" s="67" t="s">
        <v>80</v>
      </c>
      <c r="B24" s="249" t="s">
        <v>91</v>
      </c>
      <c r="C24" s="354"/>
      <c r="D24" s="65">
        <f>+'1.Bev'!K25</f>
        <v>858</v>
      </c>
      <c r="E24" s="355"/>
      <c r="G24" s="66"/>
      <c r="H24" s="66"/>
      <c r="I24" s="338"/>
    </row>
    <row r="25" spans="1:9" s="249" customFormat="1" ht="24.95" customHeight="1" x14ac:dyDescent="0.3">
      <c r="A25" s="64"/>
      <c r="B25" s="346" t="s">
        <v>50</v>
      </c>
      <c r="C25" s="354"/>
      <c r="D25" s="65"/>
      <c r="E25" s="355"/>
      <c r="F25" s="346" t="s">
        <v>51</v>
      </c>
      <c r="G25" s="66"/>
      <c r="H25" s="66"/>
      <c r="I25" s="338"/>
    </row>
    <row r="26" spans="1:9" s="249" customFormat="1" x14ac:dyDescent="0.2">
      <c r="A26" s="67" t="s">
        <v>81</v>
      </c>
      <c r="B26" s="249" t="s">
        <v>46</v>
      </c>
      <c r="C26" s="354"/>
      <c r="D26" s="65"/>
      <c r="E26" s="355" t="s">
        <v>83</v>
      </c>
      <c r="F26" s="249" t="s">
        <v>47</v>
      </c>
      <c r="G26" s="66"/>
      <c r="H26" s="66"/>
      <c r="I26" s="338"/>
    </row>
    <row r="27" spans="1:9" s="249" customFormat="1" x14ac:dyDescent="0.2">
      <c r="A27" s="67" t="s">
        <v>82</v>
      </c>
      <c r="B27" s="249" t="s">
        <v>48</v>
      </c>
      <c r="C27" s="354"/>
      <c r="D27" s="65"/>
      <c r="E27" s="355" t="s">
        <v>84</v>
      </c>
      <c r="F27" s="249" t="s">
        <v>49</v>
      </c>
      <c r="G27" s="66"/>
      <c r="H27" s="66"/>
      <c r="I27" s="338"/>
    </row>
    <row r="28" spans="1:9" s="249" customFormat="1" x14ac:dyDescent="0.2">
      <c r="A28" s="67" t="s">
        <v>83</v>
      </c>
      <c r="B28" s="249" t="s">
        <v>91</v>
      </c>
      <c r="C28" s="354">
        <f>+'1.Bev'!H27</f>
        <v>250</v>
      </c>
      <c r="D28" s="65">
        <f>+'1.Bev'!K27</f>
        <v>250</v>
      </c>
      <c r="E28" s="355"/>
      <c r="G28" s="66"/>
      <c r="H28" s="66"/>
      <c r="I28" s="338"/>
    </row>
    <row r="29" spans="1:9" s="249" customFormat="1" ht="24.95" customHeight="1" thickBot="1" x14ac:dyDescent="0.25">
      <c r="A29" s="68"/>
      <c r="B29" s="8" t="s">
        <v>69</v>
      </c>
      <c r="C29" s="356">
        <f>SUM(C22:C28)</f>
        <v>250</v>
      </c>
      <c r="D29" s="69">
        <f>SUM(D22:D28)</f>
        <v>1108</v>
      </c>
      <c r="E29" s="357"/>
      <c r="F29" s="8" t="s">
        <v>71</v>
      </c>
      <c r="G29" s="70">
        <f>SUM(G21:G27)</f>
        <v>0</v>
      </c>
      <c r="H29" s="70">
        <f>SUM(H21:H27)</f>
        <v>0</v>
      </c>
      <c r="I29" s="338"/>
    </row>
    <row r="30" spans="1:9" s="249" customFormat="1" ht="30" customHeight="1" thickTop="1" thickBot="1" x14ac:dyDescent="0.25">
      <c r="A30" s="214"/>
      <c r="B30" s="215" t="s">
        <v>73</v>
      </c>
      <c r="C30" s="216">
        <f>SUM(C26:C28,C22:C24,C19,C13)</f>
        <v>5050</v>
      </c>
      <c r="D30" s="353">
        <f>SUM(D26:D28,D22:D24,D19,D13)</f>
        <v>4808</v>
      </c>
      <c r="E30" s="217"/>
      <c r="F30" s="215" t="s">
        <v>72</v>
      </c>
      <c r="G30" s="218">
        <f>SUM(G26:G27,G19,G22:G23,G13)</f>
        <v>5050</v>
      </c>
      <c r="H30" s="218">
        <f>SUM(H26:H27,H19,H22:H23,H13)</f>
        <v>4808</v>
      </c>
      <c r="I30" s="338"/>
    </row>
    <row r="31" spans="1:9" s="249" customFormat="1" ht="15.75" thickTop="1" x14ac:dyDescent="0.2">
      <c r="A31" s="71"/>
      <c r="B31" s="358" t="s">
        <v>61</v>
      </c>
      <c r="C31" s="359">
        <f>C20-G20</f>
        <v>-250</v>
      </c>
      <c r="D31" s="72">
        <f>D20-H20</f>
        <v>-1108</v>
      </c>
      <c r="E31" s="73"/>
      <c r="F31" s="360"/>
      <c r="G31" s="74"/>
      <c r="H31" s="74"/>
      <c r="I31" s="338"/>
    </row>
    <row r="32" spans="1:9" s="365" customFormat="1" x14ac:dyDescent="0.2">
      <c r="A32" s="210"/>
      <c r="B32" s="361" t="s">
        <v>141</v>
      </c>
      <c r="C32" s="362">
        <f>+C13-G13</f>
        <v>0</v>
      </c>
      <c r="D32" s="211">
        <f>+D13-H13</f>
        <v>-558</v>
      </c>
      <c r="E32" s="212"/>
      <c r="F32" s="363"/>
      <c r="G32" s="213"/>
      <c r="H32" s="213"/>
      <c r="I32" s="364"/>
    </row>
    <row r="33" spans="1:9" s="365" customFormat="1" x14ac:dyDescent="0.2">
      <c r="A33" s="210"/>
      <c r="B33" s="361" t="s">
        <v>142</v>
      </c>
      <c r="C33" s="362">
        <f>+C19-G19</f>
        <v>-250</v>
      </c>
      <c r="D33" s="211">
        <f>+D19-H19</f>
        <v>-550</v>
      </c>
      <c r="E33" s="212"/>
      <c r="F33" s="363"/>
      <c r="G33" s="213"/>
      <c r="H33" s="213"/>
      <c r="I33" s="364"/>
    </row>
    <row r="34" spans="1:9" s="249" customFormat="1" ht="30" x14ac:dyDescent="0.2">
      <c r="A34" s="75"/>
      <c r="B34" s="366" t="s">
        <v>113</v>
      </c>
      <c r="C34" s="367">
        <f>+C24+C28</f>
        <v>250</v>
      </c>
      <c r="D34" s="76">
        <f>+D24+D28</f>
        <v>1108</v>
      </c>
      <c r="E34" s="77"/>
      <c r="F34" s="368"/>
      <c r="G34" s="78"/>
      <c r="H34" s="78"/>
      <c r="I34" s="338"/>
    </row>
    <row r="35" spans="1:9" ht="20.100000000000001" customHeight="1" x14ac:dyDescent="0.3">
      <c r="A35" s="79"/>
      <c r="B35" s="125" t="s">
        <v>52</v>
      </c>
      <c r="C35" s="369">
        <f>(C13+C22+C23+C24)/C30</f>
        <v>0.95049504950495045</v>
      </c>
      <c r="D35" s="370">
        <f>(D13+D22+D23+D24)/D30</f>
        <v>0.94800332778702168</v>
      </c>
      <c r="E35" s="81"/>
      <c r="F35" s="125" t="s">
        <v>53</v>
      </c>
      <c r="G35" s="80">
        <f>+G13/G30</f>
        <v>0.95049504950495045</v>
      </c>
      <c r="H35" s="80">
        <f>+H13/H30</f>
        <v>0.88560732113144758</v>
      </c>
    </row>
    <row r="36" spans="1:9" ht="20.100000000000001" customHeight="1" x14ac:dyDescent="0.3">
      <c r="A36" s="82"/>
      <c r="B36" s="83" t="s">
        <v>54</v>
      </c>
      <c r="C36" s="371">
        <f>(C19+C26+C27+C28)/C30</f>
        <v>4.9504950495049507E-2</v>
      </c>
      <c r="D36" s="372">
        <f>(D19+D26+D27+D28)/D30</f>
        <v>5.1996672212978372E-2</v>
      </c>
      <c r="E36" s="85"/>
      <c r="F36" s="83" t="s">
        <v>55</v>
      </c>
      <c r="G36" s="84">
        <f>+G19/G30</f>
        <v>4.9504950495049507E-2</v>
      </c>
      <c r="H36" s="84">
        <f>+H19/H30</f>
        <v>0.11439267886855241</v>
      </c>
    </row>
    <row r="37" spans="1:9" x14ac:dyDescent="0.3">
      <c r="C37" s="155">
        <f>+C30-'1.Bev'!H28</f>
        <v>0</v>
      </c>
      <c r="D37" s="155">
        <f>+D30-'1.Bev'!K28</f>
        <v>0</v>
      </c>
      <c r="F37" s="125" t="s">
        <v>56</v>
      </c>
      <c r="G37" s="155">
        <f>+G30-'2.Kiad'!H23</f>
        <v>0</v>
      </c>
      <c r="H37" s="155">
        <f>+H30-'2.Kiad'!K23</f>
        <v>0</v>
      </c>
    </row>
    <row r="38" spans="1:9" x14ac:dyDescent="0.3">
      <c r="C38" s="155" t="s">
        <v>56</v>
      </c>
      <c r="D38" s="155" t="s">
        <v>56</v>
      </c>
    </row>
  </sheetData>
  <mergeCells count="2">
    <mergeCell ref="A4:H4"/>
    <mergeCell ref="A5:H5"/>
  </mergeCells>
  <printOptions horizontalCentered="1" verticalCentered="1"/>
  <pageMargins left="0.19685039370078741" right="0.19685039370078741" top="0.19685039370078741" bottom="0.39370078740157483" header="0.51181102362204722" footer="0.11811023622047245"/>
  <pageSetup paperSize="9" scale="81" fitToWidth="0" orientation="landscape" r:id="rId1"/>
  <headerFooter alignWithMargins="0">
    <oddFooter>&amp;C-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2060"/>
    <pageSetUpPr fitToPage="1"/>
  </sheetPr>
  <dimension ref="A1:G26"/>
  <sheetViews>
    <sheetView view="pageBreakPreview" zoomScaleNormal="100" zoomScaleSheetLayoutView="100" workbookViewId="0">
      <selection activeCell="H1" sqref="H1:H1048576"/>
    </sheetView>
  </sheetViews>
  <sheetFormatPr defaultColWidth="9.140625" defaultRowHeight="15" x14ac:dyDescent="0.3"/>
  <cols>
    <col min="1" max="1" width="5.7109375" style="125" customWidth="1"/>
    <col min="2" max="2" width="50.7109375" style="125" customWidth="1"/>
    <col min="3" max="6" width="13.7109375" style="125" customWidth="1"/>
    <col min="7" max="7" width="15.7109375" style="125" customWidth="1"/>
    <col min="8" max="16384" width="9.140625" style="125"/>
  </cols>
  <sheetData>
    <row r="1" spans="1:7" customFormat="1" ht="16.5" x14ac:dyDescent="0.2">
      <c r="A1" s="118" t="s">
        <v>179</v>
      </c>
      <c r="B1" s="118"/>
      <c r="C1" s="118"/>
      <c r="D1" s="118"/>
      <c r="E1" s="118"/>
      <c r="F1" s="118"/>
      <c r="G1" s="118"/>
    </row>
    <row r="2" spans="1:7" customFormat="1" ht="16.5" x14ac:dyDescent="0.2">
      <c r="A2" s="117"/>
      <c r="B2" s="117"/>
      <c r="C2" s="117"/>
      <c r="D2" s="118"/>
      <c r="E2" s="117"/>
      <c r="F2" s="117"/>
      <c r="G2" s="118"/>
    </row>
    <row r="3" spans="1:7" customFormat="1" ht="17.25" x14ac:dyDescent="0.2">
      <c r="A3" s="418" t="s">
        <v>149</v>
      </c>
      <c r="B3" s="418"/>
      <c r="C3" s="418"/>
      <c r="D3" s="418"/>
      <c r="E3" s="418"/>
      <c r="F3" s="418"/>
      <c r="G3" s="418"/>
    </row>
    <row r="4" spans="1:7" customFormat="1" ht="17.25" x14ac:dyDescent="0.2">
      <c r="A4" s="419" t="s">
        <v>143</v>
      </c>
      <c r="B4" s="419"/>
      <c r="C4" s="419"/>
      <c r="D4" s="419"/>
      <c r="E4" s="419"/>
      <c r="F4" s="419"/>
      <c r="G4" s="419"/>
    </row>
    <row r="5" spans="1:7" customFormat="1" ht="17.25" x14ac:dyDescent="0.2">
      <c r="A5" s="420" t="s">
        <v>92</v>
      </c>
      <c r="B5" s="420"/>
      <c r="C5" s="420"/>
      <c r="D5" s="420"/>
      <c r="E5" s="420"/>
      <c r="F5" s="420"/>
      <c r="G5" s="420"/>
    </row>
    <row r="6" spans="1:7" customFormat="1" ht="18" thickBot="1" x14ac:dyDescent="0.25">
      <c r="A6" s="120"/>
      <c r="B6" s="119"/>
      <c r="C6" s="119"/>
      <c r="D6" s="119"/>
      <c r="E6" s="119"/>
      <c r="F6" s="119"/>
      <c r="G6" s="121" t="s">
        <v>85</v>
      </c>
    </row>
    <row r="7" spans="1:7" ht="30.75" thickBot="1" x14ac:dyDescent="0.35">
      <c r="A7" s="122" t="s">
        <v>93</v>
      </c>
      <c r="B7" s="123" t="s">
        <v>0</v>
      </c>
      <c r="C7" s="123" t="s">
        <v>94</v>
      </c>
      <c r="D7" s="123" t="s">
        <v>95</v>
      </c>
      <c r="E7" s="123" t="s">
        <v>96</v>
      </c>
      <c r="F7" s="123" t="s">
        <v>97</v>
      </c>
      <c r="G7" s="124" t="s">
        <v>98</v>
      </c>
    </row>
    <row r="8" spans="1:7" ht="16.5" thickTop="1" thickBot="1" x14ac:dyDescent="0.35">
      <c r="A8" s="126" t="s">
        <v>26</v>
      </c>
      <c r="B8" s="421" t="s">
        <v>99</v>
      </c>
      <c r="C8" s="422"/>
      <c r="D8" s="422"/>
      <c r="E8" s="422"/>
      <c r="F8" s="422"/>
      <c r="G8" s="423"/>
    </row>
    <row r="9" spans="1:7" x14ac:dyDescent="0.3">
      <c r="A9" s="127" t="s">
        <v>28</v>
      </c>
      <c r="B9" s="128" t="s">
        <v>100</v>
      </c>
      <c r="C9" s="129">
        <f>+'2.Kiad'!G24</f>
        <v>1108</v>
      </c>
      <c r="D9" s="130">
        <f>+C26</f>
        <v>736</v>
      </c>
      <c r="E9" s="130">
        <f>+D26</f>
        <v>2462</v>
      </c>
      <c r="F9" s="130">
        <f>+E26</f>
        <v>1912</v>
      </c>
      <c r="G9" s="131" t="s">
        <v>101</v>
      </c>
    </row>
    <row r="10" spans="1:7" x14ac:dyDescent="0.3">
      <c r="A10" s="132" t="s">
        <v>30</v>
      </c>
      <c r="B10" s="133" t="s">
        <v>64</v>
      </c>
      <c r="C10" s="134">
        <f>260+138</f>
        <v>398</v>
      </c>
      <c r="D10" s="134">
        <f>260+139+2200+763</f>
        <v>3362</v>
      </c>
      <c r="E10" s="134">
        <f>138+764</f>
        <v>902</v>
      </c>
      <c r="F10" s="134">
        <v>138</v>
      </c>
      <c r="G10" s="135">
        <f>SUM(C10:F10)</f>
        <v>4800</v>
      </c>
    </row>
    <row r="11" spans="1:7" x14ac:dyDescent="0.3">
      <c r="A11" s="136" t="s">
        <v>32</v>
      </c>
      <c r="B11" s="137" t="s">
        <v>65</v>
      </c>
      <c r="C11" s="134">
        <f>SUM([1]Részletes!E11)</f>
        <v>0</v>
      </c>
      <c r="D11" s="134">
        <f>SUM([1]Részletes!F11)</f>
        <v>0</v>
      </c>
      <c r="E11" s="134">
        <f>SUM([1]Részletes!G11)</f>
        <v>0</v>
      </c>
      <c r="F11" s="134">
        <f>SUM([1]Részletes!H11)</f>
        <v>0</v>
      </c>
      <c r="G11" s="135">
        <f>SUM(C11:F11)</f>
        <v>0</v>
      </c>
    </row>
    <row r="12" spans="1:7" s="138" customFormat="1" x14ac:dyDescent="0.3">
      <c r="A12" s="132" t="s">
        <v>34</v>
      </c>
      <c r="B12" s="133" t="s">
        <v>15</v>
      </c>
      <c r="C12" s="134">
        <f>SUM([1]Részletes!E17)</f>
        <v>0</v>
      </c>
      <c r="D12" s="134">
        <f>SUM([1]Részletes!F17)</f>
        <v>0</v>
      </c>
      <c r="E12" s="134">
        <f>SUM([1]Részletes!G17)</f>
        <v>0</v>
      </c>
      <c r="F12" s="134">
        <f>SUM([1]Részletes!H17)</f>
        <v>0</v>
      </c>
      <c r="G12" s="135">
        <f>SUM(C12:F12)</f>
        <v>0</v>
      </c>
    </row>
    <row r="13" spans="1:7" x14ac:dyDescent="0.3">
      <c r="A13" s="136" t="s">
        <v>37</v>
      </c>
      <c r="B13" s="133" t="s">
        <v>14</v>
      </c>
      <c r="C13" s="134">
        <v>250</v>
      </c>
      <c r="D13" s="134">
        <f>SUM([1]Részletes!F19)</f>
        <v>0</v>
      </c>
      <c r="E13" s="134">
        <f>SUM([1]Részletes!G19)</f>
        <v>0</v>
      </c>
      <c r="F13" s="134">
        <f>SUM([1]Részletes!H19)</f>
        <v>0</v>
      </c>
      <c r="G13" s="135">
        <f>SUM(C13:F13)</f>
        <v>250</v>
      </c>
    </row>
    <row r="14" spans="1:7" ht="15.75" thickBot="1" x14ac:dyDescent="0.35">
      <c r="A14" s="132" t="s">
        <v>40</v>
      </c>
      <c r="B14" s="139" t="s">
        <v>102</v>
      </c>
      <c r="C14" s="140">
        <f>SUM(C9:C12)</f>
        <v>1506</v>
      </c>
      <c r="D14" s="140">
        <f t="shared" ref="D14:F14" si="0">SUM(D9:D12)</f>
        <v>4098</v>
      </c>
      <c r="E14" s="140">
        <f t="shared" si="0"/>
        <v>3364</v>
      </c>
      <c r="F14" s="140">
        <f t="shared" si="0"/>
        <v>2050</v>
      </c>
      <c r="G14" s="141">
        <f>SUM(G9:G13)</f>
        <v>5050</v>
      </c>
    </row>
    <row r="15" spans="1:7" ht="15.75" thickBot="1" x14ac:dyDescent="0.35">
      <c r="A15" s="142" t="s">
        <v>42</v>
      </c>
      <c r="B15" s="415" t="s">
        <v>103</v>
      </c>
      <c r="C15" s="416"/>
      <c r="D15" s="416"/>
      <c r="E15" s="416"/>
      <c r="F15" s="416"/>
      <c r="G15" s="417"/>
    </row>
    <row r="16" spans="1:7" x14ac:dyDescent="0.3">
      <c r="A16" s="143" t="s">
        <v>78</v>
      </c>
      <c r="B16" s="144" t="s">
        <v>16</v>
      </c>
      <c r="C16" s="145"/>
      <c r="D16" s="145">
        <v>50</v>
      </c>
      <c r="E16" s="145">
        <v>25</v>
      </c>
      <c r="F16" s="145">
        <v>25</v>
      </c>
      <c r="G16" s="146">
        <f t="shared" ref="G16:G24" si="1">SUM(C16:F16)</f>
        <v>100</v>
      </c>
    </row>
    <row r="17" spans="1:7" x14ac:dyDescent="0.3">
      <c r="A17" s="136" t="s">
        <v>80</v>
      </c>
      <c r="B17" s="137" t="s">
        <v>112</v>
      </c>
      <c r="C17" s="134"/>
      <c r="D17" s="134">
        <v>16</v>
      </c>
      <c r="E17" s="134">
        <v>7</v>
      </c>
      <c r="F17" s="134">
        <v>7</v>
      </c>
      <c r="G17" s="135">
        <f t="shared" si="1"/>
        <v>30</v>
      </c>
    </row>
    <row r="18" spans="1:7" x14ac:dyDescent="0.3">
      <c r="A18" s="132" t="s">
        <v>81</v>
      </c>
      <c r="B18" s="133" t="s">
        <v>17</v>
      </c>
      <c r="C18" s="134">
        <f>138+382</f>
        <v>520</v>
      </c>
      <c r="D18" s="134">
        <f>138+250+800+382</f>
        <v>1570</v>
      </c>
      <c r="E18" s="134">
        <f>138+100+800+382</f>
        <v>1420</v>
      </c>
      <c r="F18" s="134">
        <f>139+40+600+381</f>
        <v>1160</v>
      </c>
      <c r="G18" s="135">
        <f t="shared" si="1"/>
        <v>4670</v>
      </c>
    </row>
    <row r="19" spans="1:7" x14ac:dyDescent="0.3">
      <c r="A19" s="136" t="s">
        <v>82</v>
      </c>
      <c r="B19" s="133" t="s">
        <v>104</v>
      </c>
      <c r="C19" s="134"/>
      <c r="D19" s="134"/>
      <c r="E19" s="134"/>
      <c r="F19" s="134"/>
      <c r="G19" s="135">
        <f t="shared" si="1"/>
        <v>0</v>
      </c>
    </row>
    <row r="20" spans="1:7" x14ac:dyDescent="0.3">
      <c r="A20" s="132" t="s">
        <v>83</v>
      </c>
      <c r="B20" s="133" t="s">
        <v>105</v>
      </c>
      <c r="C20" s="134"/>
      <c r="D20" s="134"/>
      <c r="E20" s="134"/>
      <c r="F20" s="134"/>
      <c r="G20" s="135">
        <f t="shared" si="1"/>
        <v>0</v>
      </c>
    </row>
    <row r="21" spans="1:7" s="138" customFormat="1" x14ac:dyDescent="0.3">
      <c r="A21" s="136" t="s">
        <v>84</v>
      </c>
      <c r="B21" s="156" t="s">
        <v>106</v>
      </c>
      <c r="C21" s="134"/>
      <c r="D21" s="134"/>
      <c r="E21" s="134"/>
      <c r="F21" s="134"/>
      <c r="G21" s="135">
        <f t="shared" si="1"/>
        <v>0</v>
      </c>
    </row>
    <row r="22" spans="1:7" s="138" customFormat="1" x14ac:dyDescent="0.3">
      <c r="A22" s="132" t="s">
        <v>107</v>
      </c>
      <c r="B22" s="133" t="s">
        <v>58</v>
      </c>
      <c r="C22" s="134">
        <v>250</v>
      </c>
      <c r="D22" s="134"/>
      <c r="E22" s="134"/>
      <c r="F22" s="134"/>
      <c r="G22" s="135">
        <f t="shared" si="1"/>
        <v>250</v>
      </c>
    </row>
    <row r="23" spans="1:7" x14ac:dyDescent="0.3">
      <c r="A23" s="143" t="s">
        <v>108</v>
      </c>
      <c r="B23" s="147" t="s">
        <v>18</v>
      </c>
      <c r="C23" s="134"/>
      <c r="D23" s="134"/>
      <c r="E23" s="134">
        <f>SUM([1]Részletes!G35)</f>
        <v>0</v>
      </c>
      <c r="F23" s="134">
        <f>SUM([1]Részletes!H35)</f>
        <v>0</v>
      </c>
      <c r="G23" s="135">
        <f t="shared" si="1"/>
        <v>0</v>
      </c>
    </row>
    <row r="24" spans="1:7" ht="15.75" thickBot="1" x14ac:dyDescent="0.35">
      <c r="A24" s="126" t="s">
        <v>109</v>
      </c>
      <c r="B24" s="133" t="s">
        <v>13</v>
      </c>
      <c r="C24" s="134">
        <f>SUM([1]Részletes!E36)</f>
        <v>0</v>
      </c>
      <c r="D24" s="134">
        <f>SUM([1]Részletes!F36)</f>
        <v>0</v>
      </c>
      <c r="E24" s="134">
        <f>SUM([1]Részletes!G36)</f>
        <v>0</v>
      </c>
      <c r="F24" s="134">
        <f>SUM([1]Részletes!H36)</f>
        <v>0</v>
      </c>
      <c r="G24" s="135">
        <f t="shared" si="1"/>
        <v>0</v>
      </c>
    </row>
    <row r="25" spans="1:7" ht="15.75" thickBot="1" x14ac:dyDescent="0.35">
      <c r="A25" s="136" t="s">
        <v>111</v>
      </c>
      <c r="B25" s="148" t="s">
        <v>110</v>
      </c>
      <c r="C25" s="149">
        <f>SUM(C16:C24)</f>
        <v>770</v>
      </c>
      <c r="D25" s="149">
        <f>SUM(D16:D24)</f>
        <v>1636</v>
      </c>
      <c r="E25" s="149">
        <f>SUM(E16:E24)</f>
        <v>1452</v>
      </c>
      <c r="F25" s="149">
        <f>SUM(F16:F24)</f>
        <v>1192</v>
      </c>
      <c r="G25" s="150">
        <f>SUM(C25:F25)</f>
        <v>5050</v>
      </c>
    </row>
    <row r="26" spans="1:7" ht="16.5" thickTop="1" thickBot="1" x14ac:dyDescent="0.35">
      <c r="A26" s="151" t="s">
        <v>114</v>
      </c>
      <c r="B26" s="152" t="s">
        <v>145</v>
      </c>
      <c r="C26" s="153">
        <f>C14-C25</f>
        <v>736</v>
      </c>
      <c r="D26" s="153">
        <f>D14-D25</f>
        <v>2462</v>
      </c>
      <c r="E26" s="153">
        <f>E14-E25</f>
        <v>1912</v>
      </c>
      <c r="F26" s="153">
        <f>F14-F25</f>
        <v>858</v>
      </c>
      <c r="G26" s="154" t="s">
        <v>101</v>
      </c>
    </row>
  </sheetData>
  <mergeCells count="5">
    <mergeCell ref="B15:G15"/>
    <mergeCell ref="A3:G3"/>
    <mergeCell ref="A4:G4"/>
    <mergeCell ref="A5:G5"/>
    <mergeCell ref="B8:G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12</vt:i4>
      </vt:variant>
    </vt:vector>
  </HeadingPairs>
  <TitlesOfParts>
    <vt:vector size="19" baseType="lpstr">
      <vt:lpstr> összefoglaló</vt:lpstr>
      <vt:lpstr>1.Bev</vt:lpstr>
      <vt:lpstr>2.Kiad</vt:lpstr>
      <vt:lpstr>3.Műk.kiad</vt:lpstr>
      <vt:lpstr>4.beruh.</vt:lpstr>
      <vt:lpstr>5.Mérleg</vt:lpstr>
      <vt:lpstr>6.Előir.felh.</vt:lpstr>
      <vt:lpstr>' összefoglaló'!Nyomtatási_cím</vt:lpstr>
      <vt:lpstr>'1.Bev'!Nyomtatási_cím</vt:lpstr>
      <vt:lpstr>'2.Kiad'!Nyomtatási_cím</vt:lpstr>
      <vt:lpstr>'3.Műk.kiad'!Nyomtatási_cím</vt:lpstr>
      <vt:lpstr>'4.beruh.'!Nyomtatási_cím</vt:lpstr>
      <vt:lpstr>' összefoglaló'!Nyomtatási_terület</vt:lpstr>
      <vt:lpstr>'1.Bev'!Nyomtatási_terület</vt:lpstr>
      <vt:lpstr>'2.Kiad'!Nyomtatási_terület</vt:lpstr>
      <vt:lpstr>'3.Műk.kiad'!Nyomtatási_terület</vt:lpstr>
      <vt:lpstr>'4.beruh.'!Nyomtatási_terület</vt:lpstr>
      <vt:lpstr>'5.Mérleg'!Nyomtatási_terület</vt:lpstr>
      <vt:lpstr>'6.Előir.felh.'!Nyomtatási_terület</vt:lpstr>
    </vt:vector>
  </TitlesOfParts>
  <Company>VMJV PH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Pénzügyi Iroda</dc:creator>
  <cp:lastModifiedBy>Pucsek Szabina</cp:lastModifiedBy>
  <cp:lastPrinted>2021-11-24T12:24:41Z</cp:lastPrinted>
  <dcterms:created xsi:type="dcterms:W3CDTF">1999-09-13T08:01:55Z</dcterms:created>
  <dcterms:modified xsi:type="dcterms:W3CDTF">2021-11-24T12:34:11Z</dcterms:modified>
</cp:coreProperties>
</file>