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zabina\Nemzetiségi Önkormányzat\Veszprém\2022. évi beszámoló\"/>
    </mc:Choice>
  </mc:AlternateContent>
  <xr:revisionPtr revIDLastSave="0" documentId="13_ncr:1_{2E997A43-EFAF-4183-87F3-5076F7E482BD}" xr6:coauthVersionLast="47" xr6:coauthVersionMax="47" xr10:uidLastSave="{00000000-0000-0000-0000-000000000000}"/>
  <bookViews>
    <workbookView xWindow="-120" yWindow="-120" windowWidth="24240" windowHeight="13140" tabRatio="847" activeTab="5" xr2:uid="{00000000-000D-0000-FFFF-FFFF00000000}"/>
  </bookViews>
  <sheets>
    <sheet name="1.Bev" sheetId="147" r:id="rId1"/>
    <sheet name="2.Kiad" sheetId="145" r:id="rId2"/>
    <sheet name="3.Műk.kiad" sheetId="155" r:id="rId3"/>
    <sheet name="4.beruh." sheetId="154" r:id="rId4"/>
    <sheet name="5.Mérleg" sheetId="146" r:id="rId5"/>
    <sheet name="6.pm" sheetId="148" r:id="rId6"/>
    <sheet name="7.pe.vált." sheetId="149" r:id="rId7"/>
    <sheet name="8. vagyonmérleg_1" sheetId="153" r:id="rId8"/>
    <sheet name="9. vagyonmérleg_2" sheetId="151" r:id="rId9"/>
  </sheets>
  <definedNames>
    <definedName name="_4._sz._sor_részletezése" localSheetId="2">#REF!</definedName>
    <definedName name="_4._sz._sor_részletezése" localSheetId="3">#REF!</definedName>
    <definedName name="_4._sz._sor_részletezése" localSheetId="5">#REF!</definedName>
    <definedName name="_4._sz._sor_részletezése" localSheetId="7">#REF!</definedName>
    <definedName name="_4._sz._sor_részletezése" localSheetId="8">#REF!</definedName>
    <definedName name="_4._sz._sor_részletezése">#REF!</definedName>
    <definedName name="_xlnm.Print_Titles" localSheetId="0">'1.Bev'!$4:$6</definedName>
    <definedName name="_xlnm.Print_Titles" localSheetId="1">'2.Kiad'!$4:$6</definedName>
    <definedName name="_xlnm.Print_Titles" localSheetId="2">'3.Műk.kiad'!$4:$7</definedName>
    <definedName name="_xlnm.Print_Titles" localSheetId="3">'4.beruh.'!$7:$8</definedName>
    <definedName name="_xlnm.Print_Titles" localSheetId="7">'8. vagyonmérleg_1'!$6:$7</definedName>
    <definedName name="_xlnm.Print_Area" localSheetId="0">'1.Bev'!$A$1:$J$26</definedName>
    <definedName name="_xlnm.Print_Area" localSheetId="1">'2.Kiad'!$A$1:$J$21</definedName>
    <definedName name="_xlnm.Print_Area" localSheetId="2">'3.Műk.kiad'!$A$1:$J$88</definedName>
    <definedName name="_xlnm.Print_Area" localSheetId="3">'4.beruh.'!$A$1:$J$11</definedName>
    <definedName name="_xlnm.Print_Area" localSheetId="4">'5.Mérleg'!$A$1:$J$34</definedName>
    <definedName name="_xlnm.Print_Area" localSheetId="6">'7.pe.vált.'!$A$1:$C$18</definedName>
    <definedName name="_xlnm.Print_Area" localSheetId="7">'8. vagyonmérleg_1'!$A$1:$E$72</definedName>
    <definedName name="_xlnm.Print_Area" localSheetId="8">'9. vagyonmérleg_2'!$A$1:$C$99</definedName>
  </definedNames>
  <calcPr calcId="191029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48" l="1"/>
  <c r="C39" i="151"/>
  <c r="C20" i="151"/>
  <c r="G88" i="155"/>
  <c r="G87" i="155"/>
  <c r="G86" i="155"/>
  <c r="I88" i="155"/>
  <c r="H88" i="155"/>
  <c r="F88" i="155"/>
  <c r="I87" i="155"/>
  <c r="H87" i="155"/>
  <c r="F87" i="155"/>
  <c r="I86" i="155"/>
  <c r="H86" i="155"/>
  <c r="F86" i="155"/>
  <c r="E86" i="155"/>
  <c r="E88" i="155"/>
  <c r="E87" i="155"/>
  <c r="J84" i="155"/>
  <c r="J83" i="155"/>
  <c r="J82" i="155"/>
  <c r="I80" i="155"/>
  <c r="J80" i="155" s="1"/>
  <c r="I79" i="155"/>
  <c r="J79" i="155" s="1"/>
  <c r="I78" i="155"/>
  <c r="J78" i="155" s="1"/>
  <c r="J76" i="155"/>
  <c r="J75" i="155"/>
  <c r="J74" i="155"/>
  <c r="J72" i="155"/>
  <c r="J71" i="155"/>
  <c r="J70" i="155"/>
  <c r="F18" i="145"/>
  <c r="F13" i="145"/>
  <c r="F7" i="145"/>
  <c r="F17" i="145" s="1"/>
  <c r="F21" i="145" s="1"/>
  <c r="E18" i="145"/>
  <c r="E13" i="145"/>
  <c r="E7" i="145"/>
  <c r="E17" i="145" s="1"/>
  <c r="E21" i="145" s="1"/>
  <c r="J86" i="155" l="1"/>
  <c r="K86" i="155" s="1"/>
  <c r="F21" i="147" l="1"/>
  <c r="F16" i="147"/>
  <c r="F7" i="147"/>
  <c r="F20" i="147" s="1"/>
  <c r="F26" i="147" s="1"/>
  <c r="E21" i="147"/>
  <c r="E16" i="147"/>
  <c r="E7" i="147"/>
  <c r="E20" i="147" s="1"/>
  <c r="E26" i="147" s="1"/>
  <c r="C5" i="146"/>
  <c r="E26" i="146"/>
  <c r="D26" i="146"/>
  <c r="C26" i="146"/>
  <c r="G91" i="155"/>
  <c r="F91" i="155"/>
  <c r="E91" i="155"/>
  <c r="G90" i="155"/>
  <c r="F90" i="155"/>
  <c r="E90" i="155"/>
  <c r="G89" i="155"/>
  <c r="F89" i="155"/>
  <c r="E89" i="155"/>
  <c r="J68" i="155"/>
  <c r="J67" i="155"/>
  <c r="J66" i="155"/>
  <c r="J64" i="155"/>
  <c r="J63" i="155"/>
  <c r="J62" i="155"/>
  <c r="J60" i="155"/>
  <c r="J59" i="155"/>
  <c r="J58" i="155"/>
  <c r="J56" i="155"/>
  <c r="J55" i="155"/>
  <c r="J54" i="155"/>
  <c r="J52" i="155"/>
  <c r="J51" i="155"/>
  <c r="J50" i="155"/>
  <c r="J48" i="155"/>
  <c r="J47" i="155"/>
  <c r="J46" i="155"/>
  <c r="J44" i="155"/>
  <c r="J43" i="155"/>
  <c r="J42" i="155"/>
  <c r="J40" i="155"/>
  <c r="J39" i="155"/>
  <c r="J38" i="155"/>
  <c r="J36" i="155"/>
  <c r="J35" i="155"/>
  <c r="J34" i="155"/>
  <c r="J32" i="155"/>
  <c r="J31" i="155"/>
  <c r="J30" i="155"/>
  <c r="J28" i="155"/>
  <c r="J27" i="155"/>
  <c r="J26" i="155"/>
  <c r="J24" i="155"/>
  <c r="J23" i="155"/>
  <c r="J22" i="155"/>
  <c r="J20" i="155"/>
  <c r="J19" i="155"/>
  <c r="J18" i="155"/>
  <c r="J16" i="155"/>
  <c r="J15" i="155"/>
  <c r="J14" i="155"/>
  <c r="J12" i="155"/>
  <c r="J11" i="155"/>
  <c r="J10" i="155"/>
  <c r="J21" i="147"/>
  <c r="I21" i="147"/>
  <c r="G21" i="147"/>
  <c r="H21" i="147"/>
  <c r="J87" i="155" l="1"/>
  <c r="K87" i="155" s="1"/>
  <c r="J88" i="155"/>
  <c r="K88" i="155" s="1"/>
  <c r="J11" i="154" l="1"/>
  <c r="I11" i="154"/>
  <c r="H11" i="154"/>
  <c r="G11" i="154"/>
  <c r="F11" i="154"/>
  <c r="G18" i="145"/>
  <c r="G13" i="145"/>
  <c r="G7" i="145"/>
  <c r="G16" i="147"/>
  <c r="G7" i="147"/>
  <c r="G20" i="147" s="1"/>
  <c r="G17" i="145" l="1"/>
  <c r="G21" i="145" s="1"/>
  <c r="G26" i="147"/>
  <c r="E11" i="154"/>
  <c r="C19" i="151" l="1"/>
  <c r="L11" i="154"/>
  <c r="K11" i="154"/>
  <c r="J72" i="153" l="1"/>
  <c r="I72" i="153"/>
  <c r="H72" i="153"/>
  <c r="G72" i="153"/>
  <c r="F72" i="153"/>
  <c r="D69" i="153"/>
  <c r="C69" i="153"/>
  <c r="J68" i="153"/>
  <c r="J67" i="153"/>
  <c r="I67" i="153"/>
  <c r="H67" i="153"/>
  <c r="G67" i="153"/>
  <c r="F67" i="153"/>
  <c r="J66" i="153"/>
  <c r="J69" i="153" s="1"/>
  <c r="I66" i="153"/>
  <c r="I69" i="153" s="1"/>
  <c r="H66" i="153"/>
  <c r="H69" i="153" s="1"/>
  <c r="G66" i="153"/>
  <c r="G69" i="153" s="1"/>
  <c r="F66" i="153"/>
  <c r="F69" i="153" s="1"/>
  <c r="I65" i="153"/>
  <c r="H65" i="153"/>
  <c r="G65" i="153"/>
  <c r="F65" i="153"/>
  <c r="D65" i="153"/>
  <c r="C65" i="153"/>
  <c r="E64" i="153"/>
  <c r="E62" i="153"/>
  <c r="J61" i="153"/>
  <c r="E61" i="153"/>
  <c r="J60" i="153"/>
  <c r="J59" i="153"/>
  <c r="J65" i="153" s="1"/>
  <c r="E59" i="153"/>
  <c r="J57" i="153"/>
  <c r="J73" i="153" s="1"/>
  <c r="I57" i="153"/>
  <c r="H57" i="153"/>
  <c r="H73" i="153" s="1"/>
  <c r="G57" i="153"/>
  <c r="F57" i="153"/>
  <c r="F73" i="153" s="1"/>
  <c r="D55" i="153"/>
  <c r="C55" i="153"/>
  <c r="E55" i="153" s="1"/>
  <c r="D51" i="153"/>
  <c r="C51" i="153"/>
  <c r="E51" i="153" s="1"/>
  <c r="J48" i="153"/>
  <c r="J47" i="153"/>
  <c r="I47" i="153"/>
  <c r="H47" i="153"/>
  <c r="G47" i="153"/>
  <c r="F47" i="153"/>
  <c r="D47" i="153"/>
  <c r="C47" i="153"/>
  <c r="J46" i="153"/>
  <c r="E45" i="153"/>
  <c r="D42" i="153"/>
  <c r="C42" i="153"/>
  <c r="E42" i="153" s="1"/>
  <c r="J41" i="153"/>
  <c r="J40" i="153"/>
  <c r="J38" i="153"/>
  <c r="J37" i="153"/>
  <c r="J35" i="153" s="1"/>
  <c r="J36" i="153"/>
  <c r="I35" i="153"/>
  <c r="H35" i="153"/>
  <c r="G35" i="153"/>
  <c r="F35" i="153"/>
  <c r="D35" i="153"/>
  <c r="C35" i="153"/>
  <c r="E35" i="153" s="1"/>
  <c r="J33" i="153"/>
  <c r="J32" i="153"/>
  <c r="I32" i="153"/>
  <c r="H32" i="153"/>
  <c r="G32" i="153"/>
  <c r="F32" i="153"/>
  <c r="D32" i="153"/>
  <c r="C32" i="153"/>
  <c r="E32" i="153" s="1"/>
  <c r="J31" i="153"/>
  <c r="J30" i="153"/>
  <c r="I30" i="153"/>
  <c r="I29" i="153" s="1"/>
  <c r="H30" i="153"/>
  <c r="H29" i="153" s="1"/>
  <c r="G30" i="153"/>
  <c r="F30" i="153"/>
  <c r="F29" i="153" s="1"/>
  <c r="D30" i="153"/>
  <c r="C30" i="153"/>
  <c r="E30" i="153" s="1"/>
  <c r="G29" i="153"/>
  <c r="D29" i="153"/>
  <c r="J28" i="153"/>
  <c r="J27" i="153"/>
  <c r="J26" i="153"/>
  <c r="J25" i="153"/>
  <c r="I24" i="153"/>
  <c r="H24" i="153"/>
  <c r="G24" i="153"/>
  <c r="F24" i="153"/>
  <c r="D24" i="153"/>
  <c r="D19" i="153" s="1"/>
  <c r="C24" i="153"/>
  <c r="J23" i="153"/>
  <c r="J22" i="153"/>
  <c r="J21" i="153"/>
  <c r="J20" i="153" s="1"/>
  <c r="I20" i="153"/>
  <c r="H20" i="153"/>
  <c r="H19" i="153" s="1"/>
  <c r="G20" i="153"/>
  <c r="G19" i="153" s="1"/>
  <c r="F20" i="153"/>
  <c r="D20" i="153"/>
  <c r="C20" i="153"/>
  <c r="E20" i="153" s="1"/>
  <c r="I19" i="153"/>
  <c r="J18" i="153"/>
  <c r="J17" i="153"/>
  <c r="J16" i="153"/>
  <c r="J15" i="153" s="1"/>
  <c r="I16" i="153"/>
  <c r="H16" i="153"/>
  <c r="H15" i="153" s="1"/>
  <c r="G16" i="153"/>
  <c r="F16" i="153"/>
  <c r="F15" i="153" s="1"/>
  <c r="D16" i="153"/>
  <c r="C16" i="153"/>
  <c r="E16" i="153" s="1"/>
  <c r="I15" i="153"/>
  <c r="G15" i="153"/>
  <c r="J14" i="153"/>
  <c r="J13" i="153"/>
  <c r="I12" i="153"/>
  <c r="I42" i="153" s="1"/>
  <c r="H12" i="153"/>
  <c r="H42" i="153" s="1"/>
  <c r="G12" i="153"/>
  <c r="G42" i="153" s="1"/>
  <c r="F12" i="153"/>
  <c r="D12" i="153"/>
  <c r="C12" i="153"/>
  <c r="E12" i="153" s="1"/>
  <c r="G11" i="153"/>
  <c r="D11" i="153"/>
  <c r="J9" i="153"/>
  <c r="G73" i="153" l="1"/>
  <c r="G10" i="153"/>
  <c r="G39" i="153" s="1"/>
  <c r="J24" i="153"/>
  <c r="J29" i="153"/>
  <c r="I11" i="153"/>
  <c r="I10" i="153" s="1"/>
  <c r="I39" i="153" s="1"/>
  <c r="J12" i="153"/>
  <c r="F19" i="153"/>
  <c r="E24" i="153"/>
  <c r="D10" i="153"/>
  <c r="D39" i="153" s="1"/>
  <c r="D57" i="153" s="1"/>
  <c r="J42" i="153"/>
  <c r="J11" i="153"/>
  <c r="J19" i="153"/>
  <c r="C11" i="153"/>
  <c r="H11" i="153"/>
  <c r="H10" i="153" s="1"/>
  <c r="H39" i="153" s="1"/>
  <c r="I73" i="153"/>
  <c r="F42" i="153"/>
  <c r="F11" i="153"/>
  <c r="F10" i="153" s="1"/>
  <c r="F39" i="153" s="1"/>
  <c r="C19" i="153"/>
  <c r="E19" i="153" s="1"/>
  <c r="C29" i="153"/>
  <c r="E29" i="153" s="1"/>
  <c r="E69" i="153"/>
  <c r="D72" i="153"/>
  <c r="C72" i="153"/>
  <c r="E47" i="153"/>
  <c r="E65" i="153"/>
  <c r="E72" i="153" l="1"/>
  <c r="D73" i="153"/>
  <c r="J10" i="153"/>
  <c r="J39" i="153" s="1"/>
  <c r="E11" i="153"/>
  <c r="C10" i="153"/>
  <c r="C39" i="153" l="1"/>
  <c r="E10" i="153"/>
  <c r="E5" i="146"/>
  <c r="D5" i="146"/>
  <c r="C32" i="146"/>
  <c r="E39" i="153" l="1"/>
  <c r="C57" i="153"/>
  <c r="I7" i="147"/>
  <c r="J99" i="151"/>
  <c r="I99" i="151"/>
  <c r="H99" i="151"/>
  <c r="G99" i="151"/>
  <c r="F99" i="151"/>
  <c r="E99" i="151"/>
  <c r="D99" i="151"/>
  <c r="C93" i="151"/>
  <c r="C89" i="151"/>
  <c r="C99" i="151" s="1"/>
  <c r="I79" i="151"/>
  <c r="H79" i="151"/>
  <c r="G79" i="151"/>
  <c r="F79" i="151"/>
  <c r="E79" i="151"/>
  <c r="D79" i="151"/>
  <c r="C79" i="151"/>
  <c r="H62" i="151"/>
  <c r="G61" i="151"/>
  <c r="F61" i="151"/>
  <c r="E61" i="151"/>
  <c r="D61" i="151"/>
  <c r="H61" i="151"/>
  <c r="C61" i="151"/>
  <c r="H57" i="151"/>
  <c r="G57" i="151"/>
  <c r="F57" i="151"/>
  <c r="F56" i="151" s="1"/>
  <c r="F65" i="151" s="1"/>
  <c r="E57" i="151"/>
  <c r="D57" i="151"/>
  <c r="D56" i="151" s="1"/>
  <c r="G56" i="151"/>
  <c r="G65" i="151"/>
  <c r="E56" i="151"/>
  <c r="E65" i="151"/>
  <c r="C56" i="151"/>
  <c r="C65" i="151" s="1"/>
  <c r="H46" i="151"/>
  <c r="H42" i="151"/>
  <c r="G41" i="151"/>
  <c r="F41" i="151"/>
  <c r="E41" i="151"/>
  <c r="D41" i="151"/>
  <c r="H41" i="151"/>
  <c r="C41" i="151"/>
  <c r="H40" i="151"/>
  <c r="G40" i="151"/>
  <c r="F40" i="151"/>
  <c r="E40" i="151"/>
  <c r="D40" i="151"/>
  <c r="H39" i="151"/>
  <c r="G39" i="151"/>
  <c r="G37" i="151" s="1"/>
  <c r="G47" i="151" s="1"/>
  <c r="F39" i="151"/>
  <c r="E39" i="151"/>
  <c r="E37" i="151" s="1"/>
  <c r="E47" i="151" s="1"/>
  <c r="D39" i="151"/>
  <c r="H38" i="151"/>
  <c r="G38" i="151"/>
  <c r="F38" i="151"/>
  <c r="E38" i="151"/>
  <c r="D38" i="151"/>
  <c r="F37" i="151"/>
  <c r="D37" i="151"/>
  <c r="H37" i="151" s="1"/>
  <c r="C37" i="151"/>
  <c r="C47" i="151" s="1"/>
  <c r="G36" i="151"/>
  <c r="F36" i="151"/>
  <c r="F47" i="151"/>
  <c r="E36" i="151"/>
  <c r="D36" i="151"/>
  <c r="D47" i="151"/>
  <c r="H47" i="151" s="1"/>
  <c r="H27" i="151"/>
  <c r="H26" i="151"/>
  <c r="G25" i="151"/>
  <c r="F25" i="151"/>
  <c r="E25" i="151"/>
  <c r="D25" i="151"/>
  <c r="H25" i="151" s="1"/>
  <c r="C25" i="151"/>
  <c r="H24" i="151"/>
  <c r="H23" i="151"/>
  <c r="H22" i="151" s="1"/>
  <c r="G22" i="151"/>
  <c r="F22" i="151"/>
  <c r="E22" i="151"/>
  <c r="D22" i="151"/>
  <c r="C22" i="151"/>
  <c r="C15" i="151" s="1"/>
  <c r="H21" i="151"/>
  <c r="H20" i="151"/>
  <c r="H19" i="151" s="1"/>
  <c r="G19" i="151"/>
  <c r="F19" i="151"/>
  <c r="E19" i="151"/>
  <c r="D19" i="151"/>
  <c r="H18" i="151"/>
  <c r="H16" i="151" s="1"/>
  <c r="H17" i="151"/>
  <c r="G16" i="151"/>
  <c r="F16" i="151"/>
  <c r="F15" i="151" s="1"/>
  <c r="F28" i="151" s="1"/>
  <c r="E16" i="151"/>
  <c r="D16" i="151"/>
  <c r="D15" i="151" s="1"/>
  <c r="C16" i="151"/>
  <c r="G15" i="151"/>
  <c r="E15" i="151"/>
  <c r="H14" i="151"/>
  <c r="H13" i="151"/>
  <c r="G12" i="151"/>
  <c r="G28" i="151" s="1"/>
  <c r="F12" i="151"/>
  <c r="E12" i="151"/>
  <c r="E28" i="151"/>
  <c r="D12" i="151"/>
  <c r="C12" i="151"/>
  <c r="C8" i="149"/>
  <c r="I27" i="146"/>
  <c r="I13" i="146"/>
  <c r="I6" i="146"/>
  <c r="I7" i="146"/>
  <c r="I5" i="146"/>
  <c r="D22" i="146"/>
  <c r="D17" i="146"/>
  <c r="I18" i="145"/>
  <c r="I13" i="145"/>
  <c r="I7" i="145"/>
  <c r="I16" i="147"/>
  <c r="J13" i="146"/>
  <c r="J17" i="146" s="1"/>
  <c r="H13" i="146"/>
  <c r="E7" i="146"/>
  <c r="J6" i="146"/>
  <c r="J5" i="146"/>
  <c r="H9" i="146"/>
  <c r="H7" i="146"/>
  <c r="H6" i="146"/>
  <c r="H5" i="146"/>
  <c r="H27" i="146"/>
  <c r="C27" i="146"/>
  <c r="H18" i="145"/>
  <c r="H13" i="145"/>
  <c r="H7" i="145"/>
  <c r="E22" i="146"/>
  <c r="H16" i="147"/>
  <c r="H7" i="147"/>
  <c r="H20" i="147"/>
  <c r="H26" i="147" s="1"/>
  <c r="J18" i="145"/>
  <c r="C12" i="148" s="1"/>
  <c r="J13" i="145"/>
  <c r="C11" i="148"/>
  <c r="J16" i="147"/>
  <c r="J7" i="147"/>
  <c r="E17" i="146"/>
  <c r="J27" i="146"/>
  <c r="J7" i="146"/>
  <c r="J7" i="145"/>
  <c r="H12" i="151"/>
  <c r="H36" i="151"/>
  <c r="J17" i="145" l="1"/>
  <c r="D11" i="146"/>
  <c r="D28" i="146" s="1"/>
  <c r="D34" i="146" s="1"/>
  <c r="H15" i="151"/>
  <c r="D28" i="151"/>
  <c r="H28" i="151" s="1"/>
  <c r="H56" i="151"/>
  <c r="D65" i="151"/>
  <c r="H65" i="151" s="1"/>
  <c r="J20" i="147"/>
  <c r="H17" i="146"/>
  <c r="I17" i="145"/>
  <c r="I21" i="145" s="1"/>
  <c r="I17" i="146"/>
  <c r="D31" i="146" s="1"/>
  <c r="E57" i="153"/>
  <c r="C73" i="153"/>
  <c r="C28" i="151"/>
  <c r="I11" i="146"/>
  <c r="I18" i="146" s="1"/>
  <c r="H17" i="145"/>
  <c r="H21" i="145" s="1"/>
  <c r="H22" i="145" s="1"/>
  <c r="J11" i="146"/>
  <c r="J28" i="146" s="1"/>
  <c r="H11" i="146"/>
  <c r="C17" i="146"/>
  <c r="E31" i="146"/>
  <c r="C13" i="148"/>
  <c r="D27" i="146"/>
  <c r="D32" i="146"/>
  <c r="I20" i="147"/>
  <c r="I26" i="147" s="1"/>
  <c r="E27" i="146"/>
  <c r="E32" i="146"/>
  <c r="G22" i="145"/>
  <c r="F22" i="145"/>
  <c r="E22" i="145"/>
  <c r="C11" i="146"/>
  <c r="E11" i="146"/>
  <c r="E28" i="146" s="1"/>
  <c r="E34" i="146" s="1"/>
  <c r="H18" i="146" l="1"/>
  <c r="C18" i="146"/>
  <c r="J21" i="145"/>
  <c r="C9" i="148" s="1"/>
  <c r="C14" i="149"/>
  <c r="C8" i="148"/>
  <c r="C12" i="149"/>
  <c r="C15" i="149" s="1"/>
  <c r="C19" i="149" s="1"/>
  <c r="D18" i="146"/>
  <c r="D29" i="146" s="1"/>
  <c r="C31" i="146"/>
  <c r="J26" i="147"/>
  <c r="J22" i="145" s="1"/>
  <c r="J18" i="146"/>
  <c r="I22" i="145"/>
  <c r="D30" i="146"/>
  <c r="I28" i="146"/>
  <c r="I35" i="146" s="1"/>
  <c r="H28" i="146"/>
  <c r="H33" i="146" s="1"/>
  <c r="C30" i="146"/>
  <c r="C29" i="146"/>
  <c r="C28" i="146"/>
  <c r="J34" i="146"/>
  <c r="J35" i="146"/>
  <c r="E33" i="146"/>
  <c r="E30" i="146"/>
  <c r="E18" i="146"/>
  <c r="D35" i="146"/>
  <c r="J33" i="146"/>
  <c r="D33" i="146"/>
  <c r="C10" i="148" l="1"/>
  <c r="C14" i="148" s="1"/>
  <c r="C17" i="148" s="1"/>
  <c r="C33" i="146"/>
  <c r="C34" i="146"/>
  <c r="E29" i="146"/>
  <c r="H34" i="146"/>
  <c r="E35" i="146"/>
  <c r="I34" i="146"/>
  <c r="H35" i="146"/>
  <c r="I33" i="146"/>
  <c r="C35" i="146"/>
</calcChain>
</file>

<file path=xl/sharedStrings.xml><?xml version="1.0" encoding="utf-8"?>
<sst xmlns="http://schemas.openxmlformats.org/spreadsheetml/2006/main" count="637" uniqueCount="385">
  <si>
    <t>Megnevezés</t>
  </si>
  <si>
    <t>Előir. csop. szám</t>
  </si>
  <si>
    <t>Kie-melt előir. szám</t>
  </si>
  <si>
    <t>Költségvetési bevételek összesen</t>
  </si>
  <si>
    <t>Bevételi főösszeg</t>
  </si>
  <si>
    <t>Kiadási főösszeg</t>
  </si>
  <si>
    <t>Finanszírozási kiadások</t>
  </si>
  <si>
    <t>Felhalmozási bevételek</t>
  </si>
  <si>
    <t>A</t>
  </si>
  <si>
    <t>B</t>
  </si>
  <si>
    <t>F</t>
  </si>
  <si>
    <t>Közhatalmi bevételek</t>
  </si>
  <si>
    <t>Finanszírozási bevételek</t>
  </si>
  <si>
    <t>Felhalmozási finanszírozási kiadások</t>
  </si>
  <si>
    <t>Felhalmozási finanszírozási bevételek</t>
  </si>
  <si>
    <t>Működési finanszírozási bevételek</t>
  </si>
  <si>
    <t>Személyi juttatások</t>
  </si>
  <si>
    <t>Dologi kiadások</t>
  </si>
  <si>
    <t>Működési finanszírozási kiadások</t>
  </si>
  <si>
    <t>Ellátottak pénzbeli juttatásai</t>
  </si>
  <si>
    <t>Felújítások</t>
  </si>
  <si>
    <t>Beruházások</t>
  </si>
  <si>
    <t xml:space="preserve">C </t>
  </si>
  <si>
    <t>Munkaadót terhelő járulékok és szociális hozzájárulási adó</t>
  </si>
  <si>
    <t>MŰKÖDÉSI KÖLTSÉGVETÉSI BEVÉTELEK</t>
  </si>
  <si>
    <t>MŰKÖDÉSI KÖLTSÉGVETÉSI KIADÁSOK</t>
  </si>
  <si>
    <t>1.</t>
  </si>
  <si>
    <t>Működési célú támogatások államháztartáson belülről</t>
  </si>
  <si>
    <t>2.</t>
  </si>
  <si>
    <t>Munkaadókat terhelő járulékok és szociális hozzájárulási adó</t>
  </si>
  <si>
    <t>3.</t>
  </si>
  <si>
    <t>Működési bevételek</t>
  </si>
  <si>
    <t>4.</t>
  </si>
  <si>
    <t>Működési célú átvett pénzeszközök</t>
  </si>
  <si>
    <t>5.</t>
  </si>
  <si>
    <t>FELHALMOZÁSI KÖLTSÉGVETÉSI BEVÉTELEK</t>
  </si>
  <si>
    <t>FELHALMOZÁSI KÖLTSÉGVETÉSI KIADÁSOK</t>
  </si>
  <si>
    <t>6.</t>
  </si>
  <si>
    <t>Felhalmozási célú támogatások államháztartáson belülről</t>
  </si>
  <si>
    <t>Beruházások kiadásai</t>
  </si>
  <si>
    <t>7.</t>
  </si>
  <si>
    <t>Felújítások kiadások</t>
  </si>
  <si>
    <t>8.</t>
  </si>
  <si>
    <t>Felhalmozási célú átvett pénzeszközök</t>
  </si>
  <si>
    <t>MŰKÖDÉSI FINANSZÍROZÁSI BEVÉTELEK</t>
  </si>
  <si>
    <t>MŰKÖDÉSI FINANSZÍROZÁSI KIADÁSOK</t>
  </si>
  <si>
    <t>Hosszú lejáratú hitel felvétele</t>
  </si>
  <si>
    <t>Hosszú lejáratú hitel tőkeösszegének törlesztése</t>
  </si>
  <si>
    <t>Rövid lejáratú hitel felvétele</t>
  </si>
  <si>
    <t>Rövid lejáratú hitel tőkeösszegének törlesztése</t>
  </si>
  <si>
    <t>FELHALMOZÁSI FINANSZÍROZÁSI BEVÉTELEK</t>
  </si>
  <si>
    <t>FELHALMOZÁSI FINANSZÍROZÁSI KIADÁSOK</t>
  </si>
  <si>
    <t>Működési bevételek aránya %-ban</t>
  </si>
  <si>
    <t>Működési kiadások aránya %-ban</t>
  </si>
  <si>
    <t>Felhalmozási bevételek aránya %-ban</t>
  </si>
  <si>
    <t>Felhalmozási kiadások aránya %-ban</t>
  </si>
  <si>
    <t xml:space="preserve"> </t>
  </si>
  <si>
    <t>Működési költségvetési kiadások</t>
  </si>
  <si>
    <t>Felhalmozási költségvetési kiadások</t>
  </si>
  <si>
    <t>Működési célú támogatások Áht-on belülről</t>
  </si>
  <si>
    <t>Felhalmozási célú támogatások Áht-on belülről</t>
  </si>
  <si>
    <t>Költségvetési egyenleg összege</t>
  </si>
  <si>
    <t>Egyéb működési célú kiadások (tartalékokkal együtt)</t>
  </si>
  <si>
    <t>Egyéb felhalmozási célú kiadások</t>
  </si>
  <si>
    <t>Működési költségvetési bevételek</t>
  </si>
  <si>
    <t>Felhalmozási költségvetési bevételek</t>
  </si>
  <si>
    <t>Működési költségvetési bevételek összesen</t>
  </si>
  <si>
    <t>Felhalmozási költségvetési bevételek összesen</t>
  </si>
  <si>
    <t>Költségvetési kiadások összesen</t>
  </si>
  <si>
    <t>Finanszírozási bevételek összesen</t>
  </si>
  <si>
    <t>Felhalmozási költségvetési kiadások összesen</t>
  </si>
  <si>
    <t>Finanszírozási kiadások összesen</t>
  </si>
  <si>
    <t>ÖSSZES KIADÁS</t>
  </si>
  <si>
    <t>ÖSSZES BEVÉTEL</t>
  </si>
  <si>
    <t>Működési költségvetési kiadások összesen</t>
  </si>
  <si>
    <t>Működési célú tartalék</t>
  </si>
  <si>
    <t>Egyéb működési célú kiadások</t>
  </si>
  <si>
    <t>9.</t>
  </si>
  <si>
    <t>Felhalmozási célú tartalék</t>
  </si>
  <si>
    <t>10.</t>
  </si>
  <si>
    <t>11.</t>
  </si>
  <si>
    <t>12.</t>
  </si>
  <si>
    <t>13.</t>
  </si>
  <si>
    <t>14.</t>
  </si>
  <si>
    <t>Veszprémi Ukrán Nemzetiségi Önkormányzat</t>
  </si>
  <si>
    <t>Veszprémi Ukrán Nemzetiségi Önkormányzatának működési és felhalmozási</t>
  </si>
  <si>
    <t>adatok eFt-ban</t>
  </si>
  <si>
    <t>D</t>
  </si>
  <si>
    <t>E</t>
  </si>
  <si>
    <t>G</t>
  </si>
  <si>
    <t>-Egyéb műk.célú tám.központi kezelésű előirányzata</t>
  </si>
  <si>
    <t>-Egyéb műk.célú tám.helyi önkormányzatoktól</t>
  </si>
  <si>
    <t>H</t>
  </si>
  <si>
    <t>I</t>
  </si>
  <si>
    <t>ebből: működési</t>
  </si>
  <si>
    <t>ebből: felhalmozási</t>
  </si>
  <si>
    <t>Teljesítés</t>
  </si>
  <si>
    <t>-Egyéb műk.célú tám.nemzetiségi önkormányzatoktól</t>
  </si>
  <si>
    <t>KIMUTATÁS</t>
  </si>
  <si>
    <t>a Veszprémi Ukrán Nemzetiségi Önkormányzat</t>
  </si>
  <si>
    <t>C</t>
  </si>
  <si>
    <t>Összeg</t>
  </si>
  <si>
    <t>01</t>
  </si>
  <si>
    <t>Alaptevékenység költségvetési bevételei</t>
  </si>
  <si>
    <t>02</t>
  </si>
  <si>
    <t>Alaptevékenység költségvetési kiadásai</t>
  </si>
  <si>
    <t>03</t>
  </si>
  <si>
    <t>Alaptevékenység költségvetési egyenlege (=01-02)</t>
  </si>
  <si>
    <t>04</t>
  </si>
  <si>
    <t>Alaptevékenység finanszírozási bevételei</t>
  </si>
  <si>
    <t>05</t>
  </si>
  <si>
    <t>Alaptevékenység finanszírozási kiadásai</t>
  </si>
  <si>
    <t>06</t>
  </si>
  <si>
    <t>Alaptevékenység finanszírozási egyenlege (=04-05)</t>
  </si>
  <si>
    <t>07</t>
  </si>
  <si>
    <t>Alaptevékenység maradványa (=03+06)</t>
  </si>
  <si>
    <t>08</t>
  </si>
  <si>
    <t>Alaptevékenység kötelezettségvállalással terhelt maradványa</t>
  </si>
  <si>
    <t>09</t>
  </si>
  <si>
    <t>Alaptevékenység szabad maradványa (=07-08)</t>
  </si>
  <si>
    <t>a Veszprémi Ukrán Nemzetiségi Önkormányzat pénzeszköz változásáról</t>
  </si>
  <si>
    <t>(Tájékoztató adatok az Áht. 91. § (2) bekezdés a) pontja alapján)</t>
  </si>
  <si>
    <t xml:space="preserve">A  </t>
  </si>
  <si>
    <t>Sor-szám</t>
  </si>
  <si>
    <t xml:space="preserve">Összeg                    </t>
  </si>
  <si>
    <t>ebből:</t>
  </si>
  <si>
    <t xml:space="preserve"> - Bankszámlák egyenlege</t>
  </si>
  <si>
    <t xml:space="preserve"> - Pénztárak és betétkönyvek egyenlege</t>
  </si>
  <si>
    <t>Követelések (+)</t>
  </si>
  <si>
    <t>Egyéb sajátos eszközoldali elszámolások (+)</t>
  </si>
  <si>
    <t>Kötelezettségek (-)</t>
  </si>
  <si>
    <t>Vagyonkimutatása</t>
  </si>
  <si>
    <t>[Tájékoztató adatok az Áht. 91. § (2) bekezdés c.) pontja alapján]</t>
  </si>
  <si>
    <t>Eszközök</t>
  </si>
  <si>
    <t>Előző év</t>
  </si>
  <si>
    <t>Tárgyév</t>
  </si>
  <si>
    <t>Változás %-a</t>
  </si>
  <si>
    <t>VMJV Önkormányzat</t>
  </si>
  <si>
    <t>Polgármesteri Hivatal</t>
  </si>
  <si>
    <t>Intézmények összesen</t>
  </si>
  <si>
    <t>Petőfi Színház</t>
  </si>
  <si>
    <t>Összesen</t>
  </si>
  <si>
    <t>01.</t>
  </si>
  <si>
    <t>I. Immateriális javak</t>
  </si>
  <si>
    <t>02.</t>
  </si>
  <si>
    <t>03.</t>
  </si>
  <si>
    <t>04.</t>
  </si>
  <si>
    <t>05.</t>
  </si>
  <si>
    <t>1. Ingatlanok és kapcsolódó vagyoni értékű jogok</t>
  </si>
  <si>
    <t>06.</t>
  </si>
  <si>
    <t>2. Folyamatban lévő ingatlan beruházás, felújítás</t>
  </si>
  <si>
    <t>07.</t>
  </si>
  <si>
    <t>b./ Nemzetgazdasági szempontból kiemelt jelentőségű ingatlanok</t>
  </si>
  <si>
    <t>08.</t>
  </si>
  <si>
    <t>09.</t>
  </si>
  <si>
    <t>II/2. Üzleti vagyon (12+16)</t>
  </si>
  <si>
    <t>a./ Forgalomképes ingatlanok (13+14+15)</t>
  </si>
  <si>
    <t>1. Telkek, zártkerti-és külterületi földterületek</t>
  </si>
  <si>
    <t>2. Épületek</t>
  </si>
  <si>
    <t>15.</t>
  </si>
  <si>
    <t>3. Folyamatban lévő ingatlan beruházás, felújítás</t>
  </si>
  <si>
    <t>16.</t>
  </si>
  <si>
    <t>b./ Egyéb tárgyi eszközök (17+18+19+20)</t>
  </si>
  <si>
    <t>17.</t>
  </si>
  <si>
    <t>1. Gépek, berendezések, felszerelések, járművek</t>
  </si>
  <si>
    <t>18.</t>
  </si>
  <si>
    <t>2. Tenyészállatok</t>
  </si>
  <si>
    <t>19.</t>
  </si>
  <si>
    <t>3. Folyamatban lévő egyéb tárgyi eszköz beruházás, felújítás</t>
  </si>
  <si>
    <t>20.</t>
  </si>
  <si>
    <t>4. Tárgyi eszközök értékhelyesbítése</t>
  </si>
  <si>
    <t>21.</t>
  </si>
  <si>
    <t>22.</t>
  </si>
  <si>
    <t>III/1. Törzsvagyon (23+24)</t>
  </si>
  <si>
    <t>23.</t>
  </si>
  <si>
    <t>a./ Forgalomképtelen</t>
  </si>
  <si>
    <t>24.</t>
  </si>
  <si>
    <t>25.</t>
  </si>
  <si>
    <t>1. Tartós részesedések</t>
  </si>
  <si>
    <t>26.</t>
  </si>
  <si>
    <t>27.</t>
  </si>
  <si>
    <t>1. Tartós hitelviszonyt megtestesítő értékpapírok</t>
  </si>
  <si>
    <t>28.</t>
  </si>
  <si>
    <t>2. Befektetett pénzügyi eszközök értékhelyesbítése</t>
  </si>
  <si>
    <t>29.</t>
  </si>
  <si>
    <t>IV. Koncesszióba, vagyonkezelésbe adott eszközök</t>
  </si>
  <si>
    <t>30.</t>
  </si>
  <si>
    <t>31.</t>
  </si>
  <si>
    <t>I.  Készletek</t>
  </si>
  <si>
    <t>32.</t>
  </si>
  <si>
    <t>II. Értékpapírok</t>
  </si>
  <si>
    <t>33.</t>
  </si>
  <si>
    <t>34.</t>
  </si>
  <si>
    <t>I.    Lekötött bankbetétek</t>
  </si>
  <si>
    <t>35.</t>
  </si>
  <si>
    <t>II.   Pénztárak, csekkek, betétkönyvek</t>
  </si>
  <si>
    <t>36.</t>
  </si>
  <si>
    <t>III.  Forintszámlák</t>
  </si>
  <si>
    <t>37.</t>
  </si>
  <si>
    <t>IV. Devizaszámlák</t>
  </si>
  <si>
    <t>38.</t>
  </si>
  <si>
    <t>39.</t>
  </si>
  <si>
    <t>40.</t>
  </si>
  <si>
    <t>I.     Költségvetési évben esedékes követelések</t>
  </si>
  <si>
    <t>41.</t>
  </si>
  <si>
    <t>II.   Költségvetési évet követően esedékes követelések</t>
  </si>
  <si>
    <t>42.</t>
  </si>
  <si>
    <t>III. Követelés jellegű sajátos elszámolások</t>
  </si>
  <si>
    <t>43.</t>
  </si>
  <si>
    <t>D.) Követelések összesen (40+41+42)</t>
  </si>
  <si>
    <t>44.</t>
  </si>
  <si>
    <t>45.</t>
  </si>
  <si>
    <t>46.</t>
  </si>
  <si>
    <t>47.</t>
  </si>
  <si>
    <t>F.) Aktív időbeli elhatárolások</t>
  </si>
  <si>
    <t>48.</t>
  </si>
  <si>
    <t xml:space="preserve">Források  </t>
  </si>
  <si>
    <t>49.</t>
  </si>
  <si>
    <t>I.    Nemzeti vagyon induláskori értéke</t>
  </si>
  <si>
    <t>50.</t>
  </si>
  <si>
    <t>II.   Nemzeti vagyon változásai</t>
  </si>
  <si>
    <t>51.</t>
  </si>
  <si>
    <t>III.  Egyéb eszközök induláskori értéke és változásai</t>
  </si>
  <si>
    <t>52.</t>
  </si>
  <si>
    <t>IV. Felhalmozott eredmény</t>
  </si>
  <si>
    <t>53.</t>
  </si>
  <si>
    <t>V.  Eszközök értékhelyesbítésének forrása</t>
  </si>
  <si>
    <t>54.</t>
  </si>
  <si>
    <t>VI. Mérleg szerinti eredmény</t>
  </si>
  <si>
    <t>55.</t>
  </si>
  <si>
    <t>56.</t>
  </si>
  <si>
    <t>I.    Költségvetési évben esedékes kötelezettségek</t>
  </si>
  <si>
    <t>57.</t>
  </si>
  <si>
    <t>II.  Költségvetési évet követően esedékes kötelezettségek</t>
  </si>
  <si>
    <t>58.</t>
  </si>
  <si>
    <t>III. Kötelezettség jellegű sajátos elszámolások</t>
  </si>
  <si>
    <t>59.</t>
  </si>
  <si>
    <t>60.</t>
  </si>
  <si>
    <t>61.</t>
  </si>
  <si>
    <t>62.</t>
  </si>
  <si>
    <t>63.</t>
  </si>
  <si>
    <t>ESZKÖZÖK</t>
  </si>
  <si>
    <t>sor-
szám</t>
  </si>
  <si>
    <t>Bruttó érték</t>
  </si>
  <si>
    <t xml:space="preserve">Önkormányzat VAGYONKIMUTATÁS </t>
  </si>
  <si>
    <t>A/I. Immateriális javak (2+3)</t>
  </si>
  <si>
    <t>"0"-ra leírt, de használatban lévő</t>
  </si>
  <si>
    <t>"0"-ra leírt, használaton kívüli</t>
  </si>
  <si>
    <t>A/II. Tárgyi eszközök (5+8+11+14)</t>
  </si>
  <si>
    <t>1. Ingatlanok és kapcsolódó vagyoni értékű jogok (6+7)</t>
  </si>
  <si>
    <t>2. Gépek, berendezések, felszerelések és járművek (9+10)</t>
  </si>
  <si>
    <t>3. Tenyészállatok (12+13)</t>
  </si>
  <si>
    <t>A/IV. Koncesszióba, vagyonkezelésbe adott eszközök (15+16)</t>
  </si>
  <si>
    <t>ÖSSZESEN (1+4+14)</t>
  </si>
  <si>
    <t>Érték</t>
  </si>
  <si>
    <t>A/I. Immateriális javak</t>
  </si>
  <si>
    <t>A/II. Tárgyi eszközök (3+4+5)</t>
  </si>
  <si>
    <t>2. Gépek, berendezések, felszerelések és járművek</t>
  </si>
  <si>
    <t>3. Tenyészállatok</t>
  </si>
  <si>
    <t>B/I. Készletek (7+8+9+10+11)</t>
  </si>
  <si>
    <t>1. Vásárolt készletek</t>
  </si>
  <si>
    <t>2. Átsorolt, követelés fejében átvett készletek</t>
  </si>
  <si>
    <t>3. Egyéb készletek</t>
  </si>
  <si>
    <t>4. Befejezetlen termelés, félkész termékek, késztermékek</t>
  </si>
  <si>
    <t>5. Növendék-, hízó és egyéb állatok</t>
  </si>
  <si>
    <t>ÖSSZESEN (1+2+6)</t>
  </si>
  <si>
    <t>Önkormányzat VAGYONKIMUTATÁS</t>
  </si>
  <si>
    <t>I. Befektetett eszközök (2+3+4+5)</t>
  </si>
  <si>
    <t>1. Államháztartáson belüli vagyonkezelésbe adott eszközök</t>
  </si>
  <si>
    <t>2. Bérbe vett befektetett eszközök</t>
  </si>
  <si>
    <t>3. Letétbe, bizományba, üzemeltetésre átvett befektetett eszközök</t>
  </si>
  <si>
    <t>4. PPP konstrukcióban használt befektetett eszközök</t>
  </si>
  <si>
    <t>II. Készletek (7+8+9)</t>
  </si>
  <si>
    <t>1. Bérbe vett készletek</t>
  </si>
  <si>
    <t>2. Letétbe, bizományba vett készletek</t>
  </si>
  <si>
    <t>3. Intervenciós készletek</t>
  </si>
  <si>
    <t>ÖSSZESEN (1+6)</t>
  </si>
  <si>
    <t>Képzőművészeti alkotások(kisplasztika)</t>
  </si>
  <si>
    <t>Képzőművészeti alkotások</t>
  </si>
  <si>
    <t>Kép- és hangarchívum</t>
  </si>
  <si>
    <t>Gyűjtemények</t>
  </si>
  <si>
    <t>Kulturális javak</t>
  </si>
  <si>
    <t>Régészeti leletek</t>
  </si>
  <si>
    <t>Összesen (1+2+3+4+5)</t>
  </si>
  <si>
    <t>I. Függő követelések (2+3)</t>
  </si>
  <si>
    <t>1. Támogatási célú előlegekkel kapcsolatos elszámolási követelések</t>
  </si>
  <si>
    <t>2. Egyéb függő követelések</t>
  </si>
  <si>
    <t>II. Biztos (jövőbeni) követelések</t>
  </si>
  <si>
    <t>III. Függő kötelezettségek (6+7+8+9+10)</t>
  </si>
  <si>
    <t>1. Kezességgel-, garanciavállalással kapcsolatos függő kötelezettségek</t>
  </si>
  <si>
    <t>2. Peres ügyekkel kapcsolatos függő kötelezettségek</t>
  </si>
  <si>
    <t>3. El nem ismert tartozások</t>
  </si>
  <si>
    <t>4. Támogatási célú előlegekkel kapcsolatos elszámolási kötelezettségek</t>
  </si>
  <si>
    <t>5. Egyéb függő Kötelezettségek</t>
  </si>
  <si>
    <t>Összesen (1+4+5)</t>
  </si>
  <si>
    <t>-Egyéb műk.célú tám. egyéb fej. kezelésű előirányzatok</t>
  </si>
  <si>
    <t>Költségvetési maradvány</t>
  </si>
  <si>
    <t>I.)  Kincstári számlavezetéssel kapcsolatos elszámolások</t>
  </si>
  <si>
    <t>J.)  Passzív időbeli elhatárolások</t>
  </si>
  <si>
    <t>a "0"-ra leírt eszközökről</t>
  </si>
  <si>
    <t>a használatban lévő kisértékű immateriális javakról, tárgyi eszközökről és készletekről</t>
  </si>
  <si>
    <t>a 01-02 számlacsoportba nyilvántartott eszközökről</t>
  </si>
  <si>
    <t>a NVT. 1. § (2) bekezdés g) és h) pontja szerinti kulturális javakról és régészeti leleltekről</t>
  </si>
  <si>
    <t>a függő követelésekről és kötelezettségekről, a biztos (jövőbeni) követelésekről</t>
  </si>
  <si>
    <t>Hiány belső finanszírozásra szolgáló költségvetési bevétel összege</t>
  </si>
  <si>
    <t>II. Tárgyi eszközök (03+11)</t>
  </si>
  <si>
    <t>II/1. Törzsvagyon (04+07+08)</t>
  </si>
  <si>
    <t>a./ Forgalomképtelen ingatlanok (05+06)</t>
  </si>
  <si>
    <t>c./ Korlátozottan forgalomképes ingatlanok (09+10)</t>
  </si>
  <si>
    <t>III. Befektetett pénzügyi eszközök (22+27)</t>
  </si>
  <si>
    <t>b./ Korlátozottan forgalomképes (25+26)</t>
  </si>
  <si>
    <t>III/2. Üzleti vagyon (28+29)</t>
  </si>
  <si>
    <t>A.) Nemzeti vagyonba tartozó befektetett  eszközök összesen (01+02+21+30)</t>
  </si>
  <si>
    <t>B.) Nemzeti vagyonba tartozó forgóeszközök (32+33)</t>
  </si>
  <si>
    <t>C.) Pénzeszközök (35+36+37+38)</t>
  </si>
  <si>
    <t>I.   Előzetesen felszámított általános forgalmi adó elszámolása</t>
  </si>
  <si>
    <t>II.  Fizetendő általános forgalmi adó elszámolása</t>
  </si>
  <si>
    <t>III. Egyéb sajátos eszközoldali elszámolások</t>
  </si>
  <si>
    <t>E.) Egyéb sajátos elszámolások (44+45+46)</t>
  </si>
  <si>
    <t>Eszközök összesen: (31+34+39+43+47+48)</t>
  </si>
  <si>
    <t>G.) Saját tőke összesen (50+51+52+53+54+55)</t>
  </si>
  <si>
    <t>H.) Kötelezettségek összesen (57+58+59)</t>
  </si>
  <si>
    <t>Források összesen: (56+60+61+62)</t>
  </si>
  <si>
    <t>J</t>
  </si>
  <si>
    <t>K</t>
  </si>
  <si>
    <t>Cím</t>
  </si>
  <si>
    <t>Alcím</t>
  </si>
  <si>
    <t>Teljes költség</t>
  </si>
  <si>
    <t>2015. utáni javaslat</t>
  </si>
  <si>
    <t>Támogatás 2015. évben</t>
  </si>
  <si>
    <t>BERUHÁZÁSI KIADÁSOK ÖSSZESEN:</t>
  </si>
  <si>
    <t>2020. évi tény</t>
  </si>
  <si>
    <t>2021. évi eredeti előirányzat</t>
  </si>
  <si>
    <t>Munk.a. terh. jár. és szoc.hj.adó</t>
  </si>
  <si>
    <t>Ellátottak pénzbeli. juttatásai</t>
  </si>
  <si>
    <t>Egyéb működési kiadások</t>
  </si>
  <si>
    <t>Általános működési kiadások</t>
  </si>
  <si>
    <t>eredeti előirányzat</t>
  </si>
  <si>
    <t>Programok, rendezvények megvalósításához kapcsolódó kiadások</t>
  </si>
  <si>
    <t>Nemzetiségi kapcsolattartás</t>
  </si>
  <si>
    <t>Sevcsenko emlékrendezvény</t>
  </si>
  <si>
    <t>Ukrajna függetlenség napja</t>
  </si>
  <si>
    <t>Ukrán nyelvtanulási foglalkozás</t>
  </si>
  <si>
    <t>Anyaország látogatása</t>
  </si>
  <si>
    <t>Önkormányzati weboldal létrehozása</t>
  </si>
  <si>
    <t>Ukrán ifjúsági találkozó</t>
  </si>
  <si>
    <t>Külhoni Ukránok találkozója</t>
  </si>
  <si>
    <t>Ismerd meg új hazádat</t>
  </si>
  <si>
    <t>MINDÖSSZESEN:</t>
  </si>
  <si>
    <t>teljesítés</t>
  </si>
  <si>
    <t>1. melléklet a …/2023. (……) Határozathoz</t>
  </si>
  <si>
    <t>Költségvetési bevételeinek 2022. évi teljesítése</t>
  </si>
  <si>
    <t>2021. évi tény</t>
  </si>
  <si>
    <t>2022. évi eredeti előirányzat</t>
  </si>
  <si>
    <t>2022. évi módosított előirányzat (5)</t>
  </si>
  <si>
    <t>2. melléklet a …/2023. (……) Határozathoz</t>
  </si>
  <si>
    <t>Költségvetési kiadásainak 2022. évi teljesítése</t>
  </si>
  <si>
    <t>3. melléklet a …/2023. (……) Határozathoz</t>
  </si>
  <si>
    <t>Működési költségvetési kiadásainak 2022. évi teljesítése</t>
  </si>
  <si>
    <t>2022. évi előirányzat</t>
  </si>
  <si>
    <t>módosított előirányzat (5)</t>
  </si>
  <si>
    <t>Gizella Nap</t>
  </si>
  <si>
    <t>Ukrán Kultúra Napja</t>
  </si>
  <si>
    <t xml:space="preserve">Ukrán Nemzetiségi nap </t>
  </si>
  <si>
    <t>Nemzetiségi mikulás és karácsony</t>
  </si>
  <si>
    <t>Egyéb civil és egyházi szervezetek támogatása</t>
  </si>
  <si>
    <t xml:space="preserve">ebből: - Egyesület </t>
  </si>
  <si>
    <t>Holodomor áldozatainak megemlékezése: Koncert-rekviem</t>
  </si>
  <si>
    <t xml:space="preserve">Kereszténység a Kijevi Ruszban </t>
  </si>
  <si>
    <t>4. melléklet a .../2023. (……) Határozathoz</t>
  </si>
  <si>
    <t>Beruházási kiadásainak 2022. évi teljesítés</t>
  </si>
  <si>
    <t>Teljesítés 2020.                  12.31-ig</t>
  </si>
  <si>
    <t>2021. évi    tény</t>
  </si>
  <si>
    <t>Kisértékű tárgyi eszközök beszerzése (tablet védőtok)</t>
  </si>
  <si>
    <t>5. melléklet a …/2023. (……) Határozathoz</t>
  </si>
  <si>
    <t>Költségvetési bevételeinek és kiadásainak 2022. évi teljesítése</t>
  </si>
  <si>
    <t>6. melléklet a .../2023. (……) Határozathoz</t>
  </si>
  <si>
    <t>2022. évi költségvetési maradványáról</t>
  </si>
  <si>
    <t>7. melléklet a .../2023. (……) Határozathoz</t>
  </si>
  <si>
    <t>Pénzkészlet 2022. január 1-jén</t>
  </si>
  <si>
    <t>Záró pénzkészlet 2022. december 31-én</t>
  </si>
  <si>
    <t>8. melléklet a .../2023. (……) Határozathoz</t>
  </si>
  <si>
    <t>2022. év</t>
  </si>
  <si>
    <t>9. melléklet a .../2023. (……) Határozathoz</t>
  </si>
  <si>
    <t xml:space="preserve"> - 2022. évi feladatalapú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</si>
</sst>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.0%"/>
    <numFmt numFmtId="166" formatCode="0.0"/>
  </numFmts>
  <fonts count="3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2"/>
      <name val="Times New Roman"/>
      <family val="1"/>
      <charset val="238"/>
    </font>
    <font>
      <sz val="9"/>
      <name val="Palatino Linotype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10"/>
      <name val="Palatino Linotype"/>
      <family val="1"/>
      <charset val="238"/>
    </font>
    <font>
      <sz val="10"/>
      <name val="MS Sans Serif"/>
      <family val="2"/>
      <charset val="238"/>
    </font>
    <font>
      <b/>
      <sz val="9"/>
      <name val="Palatino Linotype"/>
      <family val="1"/>
      <charset val="238"/>
    </font>
    <font>
      <sz val="10"/>
      <name val="Times New Roman"/>
      <family val="1"/>
      <charset val="238"/>
    </font>
    <font>
      <sz val="12"/>
      <name val="Palatino Linotype"/>
      <family val="1"/>
      <charset val="238"/>
    </font>
    <font>
      <b/>
      <sz val="10"/>
      <color theme="5" tint="-0.499984740745262"/>
      <name val="Palatino Linotype"/>
      <family val="1"/>
      <charset val="238"/>
    </font>
    <font>
      <b/>
      <i/>
      <sz val="10"/>
      <name val="Palatino Linotype"/>
      <family val="1"/>
      <charset val="238"/>
    </font>
    <font>
      <sz val="10"/>
      <color rgb="FFFF0000"/>
      <name val="Palatino Linotype"/>
      <family val="1"/>
      <charset val="238"/>
    </font>
    <font>
      <b/>
      <sz val="10"/>
      <color rgb="FFFF0000"/>
      <name val="Palatino Linotype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1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0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9" fillId="3" borderId="0" applyNumberFormat="0" applyBorder="0" applyAlignment="0" applyProtection="0"/>
    <xf numFmtId="0" fontId="7" fillId="7" borderId="1" applyNumberFormat="0" applyAlignment="0" applyProtection="0"/>
    <xf numFmtId="0" fontId="21" fillId="20" borderId="1" applyNumberFormat="0" applyAlignment="0" applyProtection="0"/>
    <xf numFmtId="0" fontId="12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1" borderId="2" applyNumberFormat="0" applyAlignment="0" applyProtection="0"/>
    <xf numFmtId="0" fontId="1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7" fillId="7" borderId="1" applyNumberFormat="0" applyAlignment="0" applyProtection="0"/>
    <xf numFmtId="0" fontId="2" fillId="22" borderId="7" applyNumberFormat="0" applyFon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8" applyNumberFormat="0" applyAlignment="0" applyProtection="0"/>
    <xf numFmtId="0" fontId="14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2" fillId="0" borderId="0"/>
    <xf numFmtId="0" fontId="22" fillId="0" borderId="0"/>
    <xf numFmtId="0" fontId="27" fillId="0" borderId="0"/>
    <xf numFmtId="0" fontId="24" fillId="0" borderId="0"/>
    <xf numFmtId="0" fontId="1" fillId="0" borderId="0"/>
    <xf numFmtId="0" fontId="25" fillId="0" borderId="0"/>
    <xf numFmtId="0" fontId="24" fillId="0" borderId="0"/>
    <xf numFmtId="0" fontId="25" fillId="0" borderId="0"/>
    <xf numFmtId="0" fontId="25" fillId="0" borderId="0"/>
    <xf numFmtId="0" fontId="24" fillId="0" borderId="0"/>
    <xf numFmtId="0" fontId="24" fillId="22" borderId="7" applyNumberFormat="0" applyFont="0" applyAlignment="0" applyProtection="0"/>
    <xf numFmtId="0" fontId="16" fillId="20" borderId="8" applyNumberFormat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23" borderId="0" applyNumberFormat="0" applyBorder="0" applyAlignment="0" applyProtection="0"/>
    <xf numFmtId="0" fontId="21" fillId="20" borderId="1" applyNumberForma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4" fillId="0" borderId="0"/>
    <xf numFmtId="0" fontId="1" fillId="0" borderId="0"/>
    <xf numFmtId="0" fontId="24" fillId="0" borderId="0"/>
    <xf numFmtId="0" fontId="24" fillId="0" borderId="0"/>
  </cellStyleXfs>
  <cellXfs count="572">
    <xf numFmtId="0" fontId="0" fillId="0" borderId="0" xfId="0"/>
    <xf numFmtId="3" fontId="3" fillId="0" borderId="0" xfId="83" applyNumberFormat="1" applyFont="1"/>
    <xf numFmtId="3" fontId="3" fillId="0" borderId="0" xfId="83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3" fontId="3" fillId="0" borderId="0" xfId="83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" fontId="4" fillId="0" borderId="0" xfId="83" applyNumberFormat="1" applyFont="1" applyAlignment="1">
      <alignment horizontal="center"/>
    </xf>
    <xf numFmtId="3" fontId="4" fillId="0" borderId="0" xfId="83" applyNumberFormat="1" applyFont="1"/>
    <xf numFmtId="3" fontId="4" fillId="0" borderId="0" xfId="83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6" fontId="3" fillId="0" borderId="0" xfId="0" applyNumberFormat="1" applyFont="1"/>
    <xf numFmtId="0" fontId="3" fillId="0" borderId="23" xfId="0" applyFont="1" applyBorder="1" applyAlignment="1">
      <alignment horizontal="center" vertical="top"/>
    </xf>
    <xf numFmtId="3" fontId="3" fillId="0" borderId="24" xfId="0" applyNumberFormat="1" applyFont="1" applyBorder="1"/>
    <xf numFmtId="0" fontId="3" fillId="0" borderId="25" xfId="0" applyFont="1" applyBorder="1" applyAlignment="1">
      <alignment horizontal="center"/>
    </xf>
    <xf numFmtId="3" fontId="3" fillId="0" borderId="26" xfId="0" applyNumberFormat="1" applyFont="1" applyBorder="1"/>
    <xf numFmtId="0" fontId="3" fillId="0" borderId="25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27" xfId="0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/>
    </xf>
    <xf numFmtId="3" fontId="4" fillId="0" borderId="27" xfId="0" applyNumberFormat="1" applyFont="1" applyBorder="1" applyAlignment="1">
      <alignment vertical="center"/>
    </xf>
    <xf numFmtId="3" fontId="4" fillId="0" borderId="28" xfId="0" applyNumberFormat="1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/>
    </xf>
    <xf numFmtId="0" fontId="4" fillId="0" borderId="0" xfId="0" applyFont="1" applyAlignment="1">
      <alignment horizontal="center"/>
    </xf>
    <xf numFmtId="3" fontId="4" fillId="0" borderId="24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3" fontId="3" fillId="0" borderId="26" xfId="0" applyNumberFormat="1" applyFont="1" applyBorder="1" applyAlignment="1">
      <alignment horizontal="right"/>
    </xf>
    <xf numFmtId="1" fontId="3" fillId="0" borderId="0" xfId="0" applyNumberFormat="1" applyFont="1" applyAlignment="1">
      <alignment horizontal="center" vertical="center" textRotation="180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left"/>
    </xf>
    <xf numFmtId="3" fontId="3" fillId="0" borderId="24" xfId="0" applyNumberFormat="1" applyFont="1" applyBorder="1" applyAlignment="1">
      <alignment horizontal="right"/>
    </xf>
    <xf numFmtId="1" fontId="3" fillId="0" borderId="25" xfId="0" applyNumberFormat="1" applyFont="1" applyBorder="1" applyAlignment="1">
      <alignment horizontal="center"/>
    </xf>
    <xf numFmtId="10" fontId="3" fillId="0" borderId="0" xfId="0" applyNumberFormat="1" applyFont="1" applyAlignment="1">
      <alignment horizontal="right"/>
    </xf>
    <xf numFmtId="0" fontId="4" fillId="0" borderId="30" xfId="0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3" fontId="4" fillId="0" borderId="31" xfId="0" applyNumberFormat="1" applyFont="1" applyBorder="1" applyAlignment="1">
      <alignment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33" xfId="0" applyNumberFormat="1" applyFont="1" applyBorder="1" applyAlignment="1">
      <alignment horizontal="right" vertical="center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3" fontId="4" fillId="0" borderId="36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0" fontId="3" fillId="0" borderId="23" xfId="0" applyFont="1" applyBorder="1" applyAlignment="1">
      <alignment horizontal="right" vertical="center"/>
    </xf>
    <xf numFmtId="3" fontId="3" fillId="0" borderId="24" xfId="0" applyNumberFormat="1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3" fontId="3" fillId="0" borderId="26" xfId="0" applyNumberFormat="1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3" fontId="3" fillId="0" borderId="31" xfId="0" applyNumberFormat="1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3" fontId="3" fillId="0" borderId="33" xfId="0" applyNumberFormat="1" applyFont="1" applyBorder="1" applyAlignment="1">
      <alignment vertical="center"/>
    </xf>
    <xf numFmtId="166" fontId="3" fillId="0" borderId="10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30" xfId="0" applyFont="1" applyBorder="1" applyAlignment="1">
      <alignment horizontal="right" vertical="center"/>
    </xf>
    <xf numFmtId="3" fontId="4" fillId="0" borderId="30" xfId="0" applyNumberFormat="1" applyFont="1" applyBorder="1" applyAlignment="1">
      <alignment vertical="center"/>
    </xf>
    <xf numFmtId="0" fontId="4" fillId="0" borderId="32" xfId="0" applyFont="1" applyBorder="1" applyAlignment="1">
      <alignment horizontal="right" vertical="center"/>
    </xf>
    <xf numFmtId="3" fontId="4" fillId="0" borderId="33" xfId="0" applyNumberFormat="1" applyFont="1" applyBorder="1" applyAlignment="1">
      <alignment vertical="center"/>
    </xf>
    <xf numFmtId="0" fontId="4" fillId="0" borderId="39" xfId="0" applyFont="1" applyBorder="1" applyAlignment="1">
      <alignment horizontal="right" vertical="center"/>
    </xf>
    <xf numFmtId="0" fontId="4" fillId="0" borderId="40" xfId="0" applyFont="1" applyBorder="1" applyAlignment="1">
      <alignment horizontal="left" vertical="center"/>
    </xf>
    <xf numFmtId="3" fontId="4" fillId="0" borderId="41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4" fillId="0" borderId="26" xfId="0" applyNumberFormat="1" applyFont="1" applyBorder="1" applyAlignment="1">
      <alignment horizontal="right" vertical="center"/>
    </xf>
    <xf numFmtId="0" fontId="4" fillId="0" borderId="42" xfId="0" applyFont="1" applyBorder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3" fontId="4" fillId="0" borderId="43" xfId="0" applyNumberFormat="1" applyFont="1" applyBorder="1" applyAlignment="1">
      <alignment vertical="center"/>
    </xf>
    <xf numFmtId="3" fontId="4" fillId="0" borderId="44" xfId="0" applyNumberFormat="1" applyFont="1" applyBorder="1" applyAlignment="1">
      <alignment horizontal="center" vertical="center"/>
    </xf>
    <xf numFmtId="3" fontId="4" fillId="0" borderId="45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right"/>
    </xf>
    <xf numFmtId="165" fontId="3" fillId="0" borderId="26" xfId="95" applyNumberFormat="1" applyFont="1" applyBorder="1" applyAlignment="1">
      <alignment horizontal="center"/>
    </xf>
    <xf numFmtId="0" fontId="3" fillId="0" borderId="25" xfId="0" applyFont="1" applyBorder="1" applyAlignment="1">
      <alignment horizontal="right"/>
    </xf>
    <xf numFmtId="0" fontId="3" fillId="0" borderId="42" xfId="0" applyFont="1" applyBorder="1" applyAlignment="1">
      <alignment horizontal="right"/>
    </xf>
    <xf numFmtId="0" fontId="3" fillId="0" borderId="14" xfId="0" applyFont="1" applyBorder="1"/>
    <xf numFmtId="165" fontId="3" fillId="0" borderId="45" xfId="95" applyNumberFormat="1" applyFont="1" applyBorder="1" applyAlignment="1">
      <alignment horizontal="center"/>
    </xf>
    <xf numFmtId="0" fontId="3" fillId="0" borderId="44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27" xfId="0" applyFont="1" applyBorder="1" applyAlignment="1">
      <alignment horizontal="left"/>
    </xf>
    <xf numFmtId="0" fontId="4" fillId="0" borderId="46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3" fontId="4" fillId="0" borderId="27" xfId="0" applyNumberFormat="1" applyFont="1" applyBorder="1" applyAlignment="1">
      <alignment horizontal="center" wrapText="1"/>
    </xf>
    <xf numFmtId="3" fontId="4" fillId="0" borderId="29" xfId="0" applyNumberFormat="1" applyFont="1" applyBorder="1" applyAlignment="1">
      <alignment horizontal="center" wrapText="1"/>
    </xf>
    <xf numFmtId="3" fontId="3" fillId="0" borderId="23" xfId="0" applyNumberFormat="1" applyFont="1" applyBorder="1"/>
    <xf numFmtId="0" fontId="4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3" fontId="3" fillId="0" borderId="0" xfId="83" applyNumberFormat="1" applyFont="1" applyAlignment="1">
      <alignment horizontal="center" wrapText="1"/>
    </xf>
    <xf numFmtId="3" fontId="3" fillId="0" borderId="0" xfId="83" applyNumberFormat="1" applyFont="1" applyAlignment="1">
      <alignment wrapText="1"/>
    </xf>
    <xf numFmtId="3" fontId="4" fillId="0" borderId="0" xfId="83" applyNumberFormat="1" applyFont="1" applyAlignment="1">
      <alignment wrapText="1"/>
    </xf>
    <xf numFmtId="3" fontId="4" fillId="0" borderId="23" xfId="0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right"/>
    </xf>
    <xf numFmtId="3" fontId="3" fillId="0" borderId="23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4" fillId="0" borderId="39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165" fontId="3" fillId="0" borderId="23" xfId="95" applyNumberFormat="1" applyFont="1" applyBorder="1" applyAlignment="1">
      <alignment horizontal="center"/>
    </xf>
    <xf numFmtId="165" fontId="3" fillId="0" borderId="42" xfId="95" applyNumberFormat="1" applyFont="1" applyBorder="1" applyAlignment="1">
      <alignment horizontal="center"/>
    </xf>
    <xf numFmtId="3" fontId="4" fillId="0" borderId="48" xfId="0" applyNumberFormat="1" applyFont="1" applyBorder="1" applyAlignment="1">
      <alignment vertical="center"/>
    </xf>
    <xf numFmtId="3" fontId="4" fillId="0" borderId="49" xfId="0" applyNumberFormat="1" applyFont="1" applyBorder="1" applyAlignment="1">
      <alignment vertical="center"/>
    </xf>
    <xf numFmtId="165" fontId="3" fillId="0" borderId="24" xfId="95" applyNumberFormat="1" applyFont="1" applyBorder="1" applyAlignment="1">
      <alignment horizontal="center"/>
    </xf>
    <xf numFmtId="165" fontId="3" fillId="0" borderId="43" xfId="95" applyNumberFormat="1" applyFont="1" applyBorder="1" applyAlignment="1">
      <alignment horizontal="center"/>
    </xf>
    <xf numFmtId="0" fontId="4" fillId="0" borderId="23" xfId="0" applyFont="1" applyBorder="1" applyAlignment="1">
      <alignment horizontal="right" vertical="center"/>
    </xf>
    <xf numFmtId="0" fontId="3" fillId="0" borderId="0" xfId="0" applyFont="1" applyAlignment="1">
      <alignment horizontal="left" indent="2"/>
    </xf>
    <xf numFmtId="3" fontId="4" fillId="0" borderId="48" xfId="0" applyNumberFormat="1" applyFont="1" applyBorder="1" applyAlignment="1">
      <alignment horizontal="center" vertical="center" wrapText="1"/>
    </xf>
    <xf numFmtId="3" fontId="4" fillId="0" borderId="50" xfId="0" applyNumberFormat="1" applyFont="1" applyBorder="1" applyAlignment="1">
      <alignment vertical="center"/>
    </xf>
    <xf numFmtId="3" fontId="4" fillId="0" borderId="29" xfId="0" applyNumberFormat="1" applyFont="1" applyBorder="1" applyAlignment="1">
      <alignment horizontal="center" vertical="center" wrapText="1"/>
    </xf>
    <xf numFmtId="0" fontId="3" fillId="0" borderId="0" xfId="86" applyFont="1"/>
    <xf numFmtId="0" fontId="3" fillId="0" borderId="0" xfId="86" applyFont="1" applyAlignment="1">
      <alignment horizontal="right"/>
    </xf>
    <xf numFmtId="0" fontId="3" fillId="0" borderId="0" xfId="86" applyFont="1" applyAlignment="1">
      <alignment horizontal="center" vertical="top" wrapText="1"/>
    </xf>
    <xf numFmtId="0" fontId="3" fillId="0" borderId="0" xfId="86" applyFont="1" applyAlignment="1">
      <alignment horizontal="center"/>
    </xf>
    <xf numFmtId="0" fontId="3" fillId="0" borderId="51" xfId="86" applyFont="1" applyBorder="1" applyAlignment="1">
      <alignment horizontal="center" vertical="center" wrapText="1"/>
    </xf>
    <xf numFmtId="0" fontId="3" fillId="0" borderId="52" xfId="86" applyFont="1" applyBorder="1" applyAlignment="1">
      <alignment horizontal="center" vertical="center" wrapText="1"/>
    </xf>
    <xf numFmtId="0" fontId="3" fillId="0" borderId="53" xfId="86" applyFont="1" applyBorder="1" applyAlignment="1">
      <alignment horizontal="center" vertical="center" wrapText="1"/>
    </xf>
    <xf numFmtId="0" fontId="3" fillId="0" borderId="0" xfId="86" applyFont="1" applyAlignment="1">
      <alignment vertical="center" wrapText="1"/>
    </xf>
    <xf numFmtId="0" fontId="3" fillId="0" borderId="54" xfId="86" applyFont="1" applyBorder="1" applyAlignment="1">
      <alignment horizontal="center" vertical="center" wrapText="1"/>
    </xf>
    <xf numFmtId="0" fontId="3" fillId="0" borderId="40" xfId="86" applyFont="1" applyBorder="1" applyAlignment="1">
      <alignment horizontal="left" vertical="center" wrapText="1"/>
    </xf>
    <xf numFmtId="3" fontId="3" fillId="0" borderId="55" xfId="86" applyNumberFormat="1" applyFont="1" applyBorder="1" applyAlignment="1">
      <alignment horizontal="right" vertical="center" wrapText="1"/>
    </xf>
    <xf numFmtId="0" fontId="3" fillId="0" borderId="0" xfId="86" applyFont="1" applyAlignment="1">
      <alignment vertical="center"/>
    </xf>
    <xf numFmtId="0" fontId="3" fillId="0" borderId="19" xfId="86" applyFont="1" applyBorder="1" applyAlignment="1">
      <alignment horizontal="center" vertical="center" wrapText="1"/>
    </xf>
    <xf numFmtId="0" fontId="3" fillId="0" borderId="0" xfId="86" applyFont="1" applyAlignment="1">
      <alignment horizontal="left" vertical="center" wrapText="1"/>
    </xf>
    <xf numFmtId="3" fontId="3" fillId="0" borderId="11" xfId="86" applyNumberFormat="1" applyFont="1" applyBorder="1" applyAlignment="1">
      <alignment horizontal="right" vertical="center" wrapText="1"/>
    </xf>
    <xf numFmtId="0" fontId="4" fillId="0" borderId="19" xfId="86" applyFont="1" applyBorder="1" applyAlignment="1">
      <alignment horizontal="center" vertical="center" wrapText="1"/>
    </xf>
    <xf numFmtId="0" fontId="4" fillId="0" borderId="0" xfId="86" applyFont="1" applyAlignment="1">
      <alignment horizontal="left" vertical="center" wrapText="1"/>
    </xf>
    <xf numFmtId="3" fontId="4" fillId="0" borderId="11" xfId="86" applyNumberFormat="1" applyFont="1" applyBorder="1" applyAlignment="1">
      <alignment horizontal="right" vertical="center" wrapText="1"/>
    </xf>
    <xf numFmtId="0" fontId="4" fillId="0" borderId="0" xfId="86" applyFont="1" applyAlignment="1">
      <alignment vertical="center"/>
    </xf>
    <xf numFmtId="0" fontId="4" fillId="0" borderId="54" xfId="86" applyFont="1" applyBorder="1" applyAlignment="1">
      <alignment horizontal="center" vertical="center" wrapText="1"/>
    </xf>
    <xf numFmtId="0" fontId="4" fillId="0" borderId="40" xfId="86" applyFont="1" applyBorder="1" applyAlignment="1">
      <alignment horizontal="left" vertical="center" wrapText="1"/>
    </xf>
    <xf numFmtId="3" fontId="4" fillId="0" borderId="55" xfId="86" applyNumberFormat="1" applyFont="1" applyBorder="1" applyAlignment="1">
      <alignment horizontal="right" vertical="center" wrapText="1"/>
    </xf>
    <xf numFmtId="0" fontId="3" fillId="0" borderId="56" xfId="86" applyFont="1" applyBorder="1" applyAlignment="1">
      <alignment horizontal="center" vertical="center" wrapText="1"/>
    </xf>
    <xf numFmtId="0" fontId="3" fillId="0" borderId="57" xfId="86" applyFont="1" applyBorder="1" applyAlignment="1">
      <alignment horizontal="left" vertical="center" wrapText="1"/>
    </xf>
    <xf numFmtId="3" fontId="3" fillId="0" borderId="58" xfId="86" applyNumberFormat="1" applyFont="1" applyBorder="1" applyAlignment="1">
      <alignment horizontal="right" vertical="center" wrapText="1"/>
    </xf>
    <xf numFmtId="0" fontId="3" fillId="0" borderId="0" xfId="78" applyFont="1" applyAlignment="1">
      <alignment vertical="center"/>
    </xf>
    <xf numFmtId="0" fontId="3" fillId="0" borderId="0" xfId="78" applyFont="1" applyAlignment="1">
      <alignment horizontal="center" vertical="center"/>
    </xf>
    <xf numFmtId="0" fontId="3" fillId="0" borderId="0" xfId="78" applyFont="1" applyAlignment="1">
      <alignment horizontal="center"/>
    </xf>
    <xf numFmtId="3" fontId="3" fillId="0" borderId="0" xfId="78" applyNumberFormat="1" applyFont="1" applyAlignment="1">
      <alignment horizontal="center"/>
    </xf>
    <xf numFmtId="0" fontId="4" fillId="0" borderId="51" xfId="78" applyFont="1" applyBorder="1" applyAlignment="1">
      <alignment horizontal="center" vertical="center" wrapText="1"/>
    </xf>
    <xf numFmtId="0" fontId="4" fillId="0" borderId="52" xfId="78" applyFont="1" applyBorder="1" applyAlignment="1">
      <alignment horizontal="center" vertical="center" wrapText="1"/>
    </xf>
    <xf numFmtId="3" fontId="4" fillId="0" borderId="53" xfId="78" applyNumberFormat="1" applyFont="1" applyBorder="1" applyAlignment="1">
      <alignment horizontal="center" vertical="center" wrapText="1"/>
    </xf>
    <xf numFmtId="0" fontId="4" fillId="0" borderId="54" xfId="78" applyFont="1" applyBorder="1" applyAlignment="1">
      <alignment horizontal="center" vertical="center"/>
    </xf>
    <xf numFmtId="0" fontId="4" fillId="0" borderId="40" xfId="78" applyFont="1" applyBorder="1" applyAlignment="1">
      <alignment vertical="center"/>
    </xf>
    <xf numFmtId="3" fontId="4" fillId="0" borderId="55" xfId="78" applyNumberFormat="1" applyFont="1" applyBorder="1" applyAlignment="1">
      <alignment vertical="center"/>
    </xf>
    <xf numFmtId="0" fontId="3" fillId="0" borderId="19" xfId="78" applyFont="1" applyBorder="1" applyAlignment="1">
      <alignment horizontal="center" vertical="center"/>
    </xf>
    <xf numFmtId="0" fontId="26" fillId="0" borderId="0" xfId="78" applyFont="1" applyAlignment="1">
      <alignment vertical="center"/>
    </xf>
    <xf numFmtId="3" fontId="3" fillId="0" borderId="11" xfId="78" applyNumberFormat="1" applyFont="1" applyBorder="1" applyAlignment="1">
      <alignment vertical="center"/>
    </xf>
    <xf numFmtId="0" fontId="3" fillId="0" borderId="0" xfId="78" applyFont="1" applyAlignment="1">
      <alignment horizontal="left" vertical="center" indent="4"/>
    </xf>
    <xf numFmtId="0" fontId="3" fillId="0" borderId="54" xfId="78" applyFont="1" applyBorder="1" applyAlignment="1">
      <alignment horizontal="center" vertical="center"/>
    </xf>
    <xf numFmtId="0" fontId="3" fillId="0" borderId="40" xfId="78" applyFont="1" applyBorder="1" applyAlignment="1">
      <alignment vertical="center" wrapText="1"/>
    </xf>
    <xf numFmtId="3" fontId="3" fillId="0" borderId="55" xfId="78" applyNumberFormat="1" applyFont="1" applyBorder="1" applyAlignment="1">
      <alignment vertical="center"/>
    </xf>
    <xf numFmtId="0" fontId="3" fillId="0" borderId="0" xfId="78" applyFont="1" applyAlignment="1">
      <alignment vertical="center" wrapText="1"/>
    </xf>
    <xf numFmtId="0" fontId="4" fillId="0" borderId="40" xfId="78" applyFont="1" applyBorder="1" applyAlignment="1">
      <alignment vertical="center" wrapText="1"/>
    </xf>
    <xf numFmtId="0" fontId="3" fillId="0" borderId="0" xfId="78" applyFont="1" applyAlignment="1">
      <alignment horizontal="left" vertical="center" wrapText="1" indent="4"/>
    </xf>
    <xf numFmtId="0" fontId="3" fillId="0" borderId="56" xfId="78" applyFont="1" applyBorder="1" applyAlignment="1">
      <alignment horizontal="center" vertical="center"/>
    </xf>
    <xf numFmtId="0" fontId="3" fillId="0" borderId="57" xfId="78" applyFont="1" applyBorder="1" applyAlignment="1">
      <alignment horizontal="left" vertical="center" wrapText="1" indent="4"/>
    </xf>
    <xf numFmtId="3" fontId="3" fillId="0" borderId="58" xfId="78" applyNumberFormat="1" applyFont="1" applyBorder="1" applyAlignment="1">
      <alignment vertical="center"/>
    </xf>
    <xf numFmtId="0" fontId="3" fillId="0" borderId="0" xfId="78" applyFont="1"/>
    <xf numFmtId="3" fontId="3" fillId="0" borderId="0" xfId="78" applyNumberFormat="1" applyFont="1"/>
    <xf numFmtId="3" fontId="3" fillId="0" borderId="0" xfId="82" applyNumberFormat="1" applyFont="1" applyAlignment="1">
      <alignment horizontal="right"/>
    </xf>
    <xf numFmtId="4" fontId="3" fillId="0" borderId="0" xfId="82" applyNumberFormat="1" applyFont="1" applyAlignment="1">
      <alignment horizontal="right"/>
    </xf>
    <xf numFmtId="3" fontId="3" fillId="0" borderId="0" xfId="82" applyNumberFormat="1" applyFont="1"/>
    <xf numFmtId="0" fontId="3" fillId="0" borderId="0" xfId="82" applyFont="1"/>
    <xf numFmtId="0" fontId="3" fillId="0" borderId="0" xfId="82" applyFont="1" applyAlignment="1">
      <alignment horizontal="center"/>
    </xf>
    <xf numFmtId="0" fontId="4" fillId="0" borderId="0" xfId="82" applyFont="1" applyAlignment="1">
      <alignment vertical="center"/>
    </xf>
    <xf numFmtId="3" fontId="4" fillId="0" borderId="0" xfId="82" applyNumberFormat="1" applyFont="1" applyAlignment="1">
      <alignment vertical="center"/>
    </xf>
    <xf numFmtId="0" fontId="3" fillId="0" borderId="0" xfId="82" applyFont="1" applyAlignment="1">
      <alignment horizontal="center" vertical="center"/>
    </xf>
    <xf numFmtId="3" fontId="3" fillId="0" borderId="0" xfId="82" applyNumberFormat="1" applyFont="1" applyAlignment="1">
      <alignment horizontal="center" vertical="center"/>
    </xf>
    <xf numFmtId="4" fontId="3" fillId="0" borderId="0" xfId="82" applyNumberFormat="1" applyFont="1" applyAlignment="1">
      <alignment horizontal="center"/>
    </xf>
    <xf numFmtId="3" fontId="3" fillId="0" borderId="0" xfId="82" applyNumberFormat="1" applyFont="1" applyAlignment="1">
      <alignment horizontal="center"/>
    </xf>
    <xf numFmtId="3" fontId="3" fillId="0" borderId="0" xfId="82" applyNumberFormat="1" applyFont="1" applyAlignment="1">
      <alignment horizontal="center" vertical="center" wrapText="1"/>
    </xf>
    <xf numFmtId="0" fontId="3" fillId="0" borderId="0" xfId="82" applyFont="1" applyAlignment="1">
      <alignment vertical="center" wrapText="1"/>
    </xf>
    <xf numFmtId="0" fontId="3" fillId="0" borderId="59" xfId="82" applyFont="1" applyBorder="1" applyAlignment="1">
      <alignment horizontal="center"/>
    </xf>
    <xf numFmtId="0" fontId="3" fillId="0" borderId="60" xfId="82" applyFont="1" applyBorder="1"/>
    <xf numFmtId="3" fontId="3" fillId="0" borderId="60" xfId="82" applyNumberFormat="1" applyFont="1" applyBorder="1"/>
    <xf numFmtId="4" fontId="3" fillId="0" borderId="61" xfId="82" applyNumberFormat="1" applyFont="1" applyBorder="1" applyAlignment="1">
      <alignment horizontal="center"/>
    </xf>
    <xf numFmtId="0" fontId="4" fillId="0" borderId="62" xfId="82" applyFont="1" applyBorder="1" applyAlignment="1">
      <alignment horizontal="center"/>
    </xf>
    <xf numFmtId="0" fontId="4" fillId="0" borderId="63" xfId="82" applyFont="1" applyBorder="1"/>
    <xf numFmtId="3" fontId="4" fillId="0" borderId="63" xfId="82" applyNumberFormat="1" applyFont="1" applyBorder="1"/>
    <xf numFmtId="4" fontId="4" fillId="0" borderId="64" xfId="82" applyNumberFormat="1" applyFont="1" applyBorder="1" applyAlignment="1">
      <alignment horizontal="center"/>
    </xf>
    <xf numFmtId="3" fontId="4" fillId="0" borderId="0" xfId="82" applyNumberFormat="1" applyFont="1"/>
    <xf numFmtId="0" fontId="4" fillId="0" borderId="0" xfId="82" applyFont="1"/>
    <xf numFmtId="0" fontId="3" fillId="0" borderId="62" xfId="82" applyFont="1" applyBorder="1" applyAlignment="1">
      <alignment horizontal="center"/>
    </xf>
    <xf numFmtId="0" fontId="3" fillId="0" borderId="63" xfId="82" applyFont="1" applyBorder="1" applyAlignment="1">
      <alignment horizontal="left" indent="1"/>
    </xf>
    <xf numFmtId="3" fontId="3" fillId="0" borderId="63" xfId="82" applyNumberFormat="1" applyFont="1" applyBorder="1"/>
    <xf numFmtId="4" fontId="3" fillId="0" borderId="64" xfId="82" applyNumberFormat="1" applyFont="1" applyBorder="1" applyAlignment="1">
      <alignment horizontal="center"/>
    </xf>
    <xf numFmtId="0" fontId="3" fillId="0" borderId="63" xfId="82" applyFont="1" applyBorder="1" applyAlignment="1">
      <alignment horizontal="left" wrapText="1" indent="1"/>
    </xf>
    <xf numFmtId="0" fontId="4" fillId="0" borderId="62" xfId="82" applyFont="1" applyBorder="1" applyAlignment="1">
      <alignment horizontal="center" vertical="top"/>
    </xf>
    <xf numFmtId="0" fontId="4" fillId="0" borderId="63" xfId="82" applyFont="1" applyBorder="1" applyAlignment="1">
      <alignment wrapText="1"/>
    </xf>
    <xf numFmtId="3" fontId="4" fillId="0" borderId="0" xfId="82" applyNumberFormat="1" applyFont="1" applyAlignment="1">
      <alignment vertical="top"/>
    </xf>
    <xf numFmtId="0" fontId="4" fillId="0" borderId="0" xfId="82" applyFont="1" applyAlignment="1">
      <alignment vertical="top"/>
    </xf>
    <xf numFmtId="0" fontId="3" fillId="0" borderId="63" xfId="82" applyFont="1" applyBorder="1"/>
    <xf numFmtId="0" fontId="4" fillId="0" borderId="62" xfId="82" applyFont="1" applyBorder="1" applyAlignment="1">
      <alignment horizontal="center" vertical="center"/>
    </xf>
    <xf numFmtId="0" fontId="4" fillId="0" borderId="63" xfId="82" applyFont="1" applyBorder="1" applyAlignment="1">
      <alignment vertical="center" wrapText="1"/>
    </xf>
    <xf numFmtId="3" fontId="4" fillId="0" borderId="63" xfId="82" applyNumberFormat="1" applyFont="1" applyBorder="1" applyAlignment="1">
      <alignment vertical="center"/>
    </xf>
    <xf numFmtId="4" fontId="4" fillId="0" borderId="64" xfId="82" applyNumberFormat="1" applyFont="1" applyBorder="1" applyAlignment="1">
      <alignment horizontal="center" vertical="center"/>
    </xf>
    <xf numFmtId="0" fontId="3" fillId="0" borderId="63" xfId="82" applyFont="1" applyBorder="1" applyAlignment="1">
      <alignment wrapText="1"/>
    </xf>
    <xf numFmtId="0" fontId="3" fillId="0" borderId="62" xfId="82" applyFont="1" applyBorder="1" applyAlignment="1">
      <alignment horizontal="center" vertical="top"/>
    </xf>
    <xf numFmtId="0" fontId="4" fillId="0" borderId="65" xfId="82" applyFont="1" applyBorder="1" applyAlignment="1">
      <alignment horizontal="center" vertical="center"/>
    </xf>
    <xf numFmtId="0" fontId="4" fillId="0" borderId="66" xfId="82" applyFont="1" applyBorder="1" applyAlignment="1">
      <alignment vertical="center"/>
    </xf>
    <xf numFmtId="4" fontId="4" fillId="0" borderId="67" xfId="82" applyNumberFormat="1" applyFont="1" applyBorder="1" applyAlignment="1">
      <alignment horizontal="center" vertical="center"/>
    </xf>
    <xf numFmtId="0" fontId="4" fillId="0" borderId="68" xfId="82" applyFont="1" applyBorder="1" applyAlignment="1">
      <alignment horizontal="center" vertical="center"/>
    </xf>
    <xf numFmtId="0" fontId="4" fillId="0" borderId="69" xfId="82" applyFont="1" applyBorder="1" applyAlignment="1">
      <alignment vertical="center"/>
    </xf>
    <xf numFmtId="3" fontId="4" fillId="0" borderId="69" xfId="82" applyNumberFormat="1" applyFont="1" applyBorder="1" applyAlignment="1">
      <alignment vertical="center"/>
    </xf>
    <xf numFmtId="4" fontId="4" fillId="0" borderId="70" xfId="82" applyNumberFormat="1" applyFont="1" applyBorder="1" applyAlignment="1">
      <alignment horizontal="center" vertical="center"/>
    </xf>
    <xf numFmtId="0" fontId="3" fillId="0" borderId="71" xfId="82" applyFont="1" applyBorder="1" applyAlignment="1">
      <alignment horizontal="center"/>
    </xf>
    <xf numFmtId="0" fontId="3" fillId="0" borderId="72" xfId="82" applyFont="1" applyBorder="1"/>
    <xf numFmtId="3" fontId="3" fillId="0" borderId="72" xfId="82" applyNumberFormat="1" applyFont="1" applyBorder="1"/>
    <xf numFmtId="4" fontId="3" fillId="0" borderId="73" xfId="82" applyNumberFormat="1" applyFont="1" applyBorder="1" applyAlignment="1">
      <alignment horizontal="center"/>
    </xf>
    <xf numFmtId="0" fontId="3" fillId="0" borderId="74" xfId="82" applyFont="1" applyBorder="1" applyAlignment="1">
      <alignment horizontal="center" vertical="center"/>
    </xf>
    <xf numFmtId="0" fontId="3" fillId="0" borderId="75" xfId="82" applyFont="1" applyBorder="1" applyAlignment="1">
      <alignment vertical="center" wrapText="1"/>
    </xf>
    <xf numFmtId="3" fontId="3" fillId="0" borderId="75" xfId="82" applyNumberFormat="1" applyFont="1" applyBorder="1" applyAlignment="1">
      <alignment vertical="center"/>
    </xf>
    <xf numFmtId="4" fontId="3" fillId="0" borderId="76" xfId="82" applyNumberFormat="1" applyFont="1" applyBorder="1" applyAlignment="1">
      <alignment horizontal="center" vertical="center"/>
    </xf>
    <xf numFmtId="3" fontId="3" fillId="0" borderId="0" xfId="82" applyNumberFormat="1" applyFont="1" applyAlignment="1">
      <alignment vertical="center"/>
    </xf>
    <xf numFmtId="0" fontId="3" fillId="0" borderId="0" xfId="82" applyFont="1" applyAlignment="1">
      <alignment vertical="center"/>
    </xf>
    <xf numFmtId="0" fontId="3" fillId="0" borderId="59" xfId="82" applyFont="1" applyBorder="1" applyAlignment="1">
      <alignment horizontal="center" vertical="top"/>
    </xf>
    <xf numFmtId="0" fontId="3" fillId="0" borderId="60" xfId="82" applyFont="1" applyBorder="1" applyAlignment="1">
      <alignment horizontal="left" wrapText="1"/>
    </xf>
    <xf numFmtId="0" fontId="3" fillId="0" borderId="63" xfId="82" applyFont="1" applyBorder="1" applyAlignment="1">
      <alignment horizontal="left" wrapText="1"/>
    </xf>
    <xf numFmtId="0" fontId="4" fillId="0" borderId="63" xfId="82" applyFont="1" applyBorder="1" applyAlignment="1">
      <alignment horizontal="left" vertical="center"/>
    </xf>
    <xf numFmtId="0" fontId="4" fillId="0" borderId="66" xfId="82" applyFont="1" applyBorder="1" applyAlignment="1">
      <alignment horizontal="left" vertical="center"/>
    </xf>
    <xf numFmtId="3" fontId="4" fillId="0" borderId="66" xfId="82" applyNumberFormat="1" applyFont="1" applyBorder="1" applyAlignment="1">
      <alignment vertical="center"/>
    </xf>
    <xf numFmtId="4" fontId="3" fillId="0" borderId="0" xfId="82" applyNumberFormat="1" applyFont="1"/>
    <xf numFmtId="3" fontId="3" fillId="0" borderId="0" xfId="79" applyNumberFormat="1" applyFont="1" applyAlignment="1">
      <alignment vertical="center"/>
    </xf>
    <xf numFmtId="0" fontId="3" fillId="0" borderId="0" xfId="79" applyFont="1" applyAlignment="1">
      <alignment vertical="center"/>
    </xf>
    <xf numFmtId="3" fontId="26" fillId="0" borderId="0" xfId="82" applyNumberFormat="1" applyFont="1" applyAlignment="1">
      <alignment vertical="center"/>
    </xf>
    <xf numFmtId="3" fontId="3" fillId="24" borderId="0" xfId="82" applyNumberFormat="1" applyFont="1" applyFill="1"/>
    <xf numFmtId="3" fontId="3" fillId="24" borderId="0" xfId="82" applyNumberFormat="1" applyFont="1" applyFill="1" applyAlignment="1">
      <alignment horizontal="center"/>
    </xf>
    <xf numFmtId="0" fontId="4" fillId="0" borderId="82" xfId="88" applyFont="1" applyBorder="1" applyAlignment="1">
      <alignment horizontal="center" vertical="center"/>
    </xf>
    <xf numFmtId="3" fontId="4" fillId="0" borderId="13" xfId="79" applyNumberFormat="1" applyFont="1" applyBorder="1" applyAlignment="1">
      <alignment vertical="center"/>
    </xf>
    <xf numFmtId="0" fontId="3" fillId="0" borderId="83" xfId="88" applyFont="1" applyBorder="1" applyAlignment="1">
      <alignment horizontal="center" vertical="center"/>
    </xf>
    <xf numFmtId="0" fontId="3" fillId="0" borderId="84" xfId="88" applyFont="1" applyBorder="1" applyAlignment="1">
      <alignment horizontal="center" vertical="center"/>
    </xf>
    <xf numFmtId="0" fontId="3" fillId="0" borderId="77" xfId="88" applyFont="1" applyBorder="1" applyAlignment="1">
      <alignment horizontal="center" vertical="center"/>
    </xf>
    <xf numFmtId="0" fontId="3" fillId="0" borderId="85" xfId="88" applyFont="1" applyBorder="1" applyAlignment="1">
      <alignment horizontal="center" vertical="center"/>
    </xf>
    <xf numFmtId="0" fontId="3" fillId="0" borderId="80" xfId="88" applyFont="1" applyBorder="1" applyAlignment="1">
      <alignment horizontal="center" vertical="center"/>
    </xf>
    <xf numFmtId="3" fontId="3" fillId="25" borderId="13" xfId="79" applyNumberFormat="1" applyFont="1" applyFill="1" applyBorder="1" applyAlignment="1">
      <alignment vertical="center"/>
    </xf>
    <xf numFmtId="0" fontId="3" fillId="0" borderId="0" xfId="88" applyFont="1" applyAlignment="1">
      <alignment vertical="center"/>
    </xf>
    <xf numFmtId="3" fontId="3" fillId="0" borderId="47" xfId="79" applyNumberFormat="1" applyFont="1" applyBorder="1" applyAlignment="1">
      <alignment vertical="center"/>
    </xf>
    <xf numFmtId="3" fontId="3" fillId="0" borderId="17" xfId="79" applyNumberFormat="1" applyFont="1" applyBorder="1" applyAlignment="1">
      <alignment vertical="center"/>
    </xf>
    <xf numFmtId="3" fontId="4" fillId="25" borderId="13" xfId="79" applyNumberFormat="1" applyFont="1" applyFill="1" applyBorder="1" applyAlignment="1">
      <alignment vertical="center"/>
    </xf>
    <xf numFmtId="0" fontId="4" fillId="0" borderId="0" xfId="79" applyFont="1" applyAlignment="1">
      <alignment vertical="center"/>
    </xf>
    <xf numFmtId="3" fontId="3" fillId="0" borderId="15" xfId="79" applyNumberFormat="1" applyFont="1" applyBorder="1" applyAlignment="1">
      <alignment vertical="center"/>
    </xf>
    <xf numFmtId="3" fontId="4" fillId="0" borderId="82" xfId="79" applyNumberFormat="1" applyFont="1" applyBorder="1" applyAlignment="1">
      <alignment vertical="center"/>
    </xf>
    <xf numFmtId="3" fontId="4" fillId="0" borderId="0" xfId="79" applyNumberFormat="1" applyFont="1" applyAlignment="1">
      <alignment vertical="center"/>
    </xf>
    <xf numFmtId="3" fontId="3" fillId="0" borderId="83" xfId="79" applyNumberFormat="1" applyFont="1" applyBorder="1" applyAlignment="1">
      <alignment vertical="center"/>
    </xf>
    <xf numFmtId="3" fontId="3" fillId="0" borderId="87" xfId="79" applyNumberFormat="1" applyFont="1" applyBorder="1" applyAlignment="1">
      <alignment vertical="center"/>
    </xf>
    <xf numFmtId="3" fontId="4" fillId="0" borderId="78" xfId="79" applyNumberFormat="1" applyFont="1" applyBorder="1" applyAlignment="1">
      <alignment vertical="center"/>
    </xf>
    <xf numFmtId="0" fontId="3" fillId="0" borderId="0" xfId="87" applyFont="1" applyAlignment="1">
      <alignment vertical="center"/>
    </xf>
    <xf numFmtId="0" fontId="28" fillId="0" borderId="68" xfId="82" applyFont="1" applyBorder="1" applyAlignment="1">
      <alignment horizontal="center" vertical="center" wrapText="1"/>
    </xf>
    <xf numFmtId="0" fontId="4" fillId="0" borderId="69" xfId="82" applyFont="1" applyBorder="1" applyAlignment="1">
      <alignment horizontal="center" vertical="center" wrapText="1"/>
    </xf>
    <xf numFmtId="3" fontId="4" fillId="0" borderId="69" xfId="82" applyNumberFormat="1" applyFont="1" applyBorder="1" applyAlignment="1">
      <alignment horizontal="center" vertical="center" wrapText="1"/>
    </xf>
    <xf numFmtId="4" fontId="4" fillId="0" borderId="70" xfId="82" applyNumberFormat="1" applyFont="1" applyBorder="1" applyAlignment="1">
      <alignment horizontal="center" vertical="center" wrapText="1"/>
    </xf>
    <xf numFmtId="4" fontId="4" fillId="0" borderId="88" xfId="82" applyNumberFormat="1" applyFont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4" fillId="0" borderId="22" xfId="79" applyFont="1" applyBorder="1" applyAlignment="1">
      <alignment vertical="center"/>
    </xf>
    <xf numFmtId="0" fontId="3" fillId="0" borderId="20" xfId="79" applyFont="1" applyBorder="1" applyAlignment="1">
      <alignment vertical="center"/>
    </xf>
    <xf numFmtId="0" fontId="3" fillId="0" borderId="92" xfId="79" applyFont="1" applyBorder="1" applyAlignment="1">
      <alignment vertical="center"/>
    </xf>
    <xf numFmtId="3" fontId="3" fillId="0" borderId="93" xfId="79" applyNumberFormat="1" applyFont="1" applyBorder="1" applyAlignment="1">
      <alignment vertical="center"/>
    </xf>
    <xf numFmtId="0" fontId="3" fillId="0" borderId="18" xfId="79" applyFont="1" applyBorder="1" applyAlignment="1">
      <alignment vertical="center"/>
    </xf>
    <xf numFmtId="0" fontId="3" fillId="0" borderId="21" xfId="79" applyFont="1" applyBorder="1" applyAlignment="1">
      <alignment vertical="center"/>
    </xf>
    <xf numFmtId="0" fontId="4" fillId="0" borderId="22" xfId="79" applyFont="1" applyBorder="1" applyAlignment="1">
      <alignment vertical="center" wrapText="1"/>
    </xf>
    <xf numFmtId="0" fontId="3" fillId="0" borderId="79" xfId="79" applyFont="1" applyBorder="1" applyAlignment="1">
      <alignment vertical="center"/>
    </xf>
    <xf numFmtId="3" fontId="3" fillId="0" borderId="86" xfId="79" applyNumberFormat="1" applyFont="1" applyBorder="1" applyAlignment="1">
      <alignment vertical="center"/>
    </xf>
    <xf numFmtId="0" fontId="4" fillId="0" borderId="82" xfId="79" applyFont="1" applyBorder="1" applyAlignment="1">
      <alignment vertical="center"/>
    </xf>
    <xf numFmtId="3" fontId="3" fillId="0" borderId="13" xfId="79" applyNumberFormat="1" applyFont="1" applyBorder="1" applyAlignment="1">
      <alignment vertical="center"/>
    </xf>
    <xf numFmtId="0" fontId="3" fillId="0" borderId="83" xfId="79" applyFont="1" applyBorder="1" applyAlignment="1">
      <alignment vertical="center"/>
    </xf>
    <xf numFmtId="0" fontId="4" fillId="0" borderId="83" xfId="79" applyFont="1" applyBorder="1" applyAlignment="1">
      <alignment horizontal="center" vertical="center"/>
    </xf>
    <xf numFmtId="0" fontId="3" fillId="0" borderId="85" xfId="79" applyFont="1" applyBorder="1" applyAlignment="1">
      <alignment vertical="center"/>
    </xf>
    <xf numFmtId="0" fontId="4" fillId="0" borderId="85" xfId="79" applyFont="1" applyBorder="1" applyAlignment="1">
      <alignment horizontal="center" vertical="center"/>
    </xf>
    <xf numFmtId="11" fontId="3" fillId="0" borderId="85" xfId="79" applyNumberFormat="1" applyFont="1" applyBorder="1" applyAlignment="1">
      <alignment vertical="center"/>
    </xf>
    <xf numFmtId="0" fontId="4" fillId="0" borderId="82" xfId="79" applyFont="1" applyBorder="1" applyAlignment="1">
      <alignment horizontal="center" vertical="center"/>
    </xf>
    <xf numFmtId="0" fontId="3" fillId="0" borderId="83" xfId="79" applyFont="1" applyBorder="1" applyAlignment="1">
      <alignment horizontal="center" vertical="center"/>
    </xf>
    <xf numFmtId="0" fontId="3" fillId="0" borderId="19" xfId="79" applyFont="1" applyBorder="1" applyAlignment="1">
      <alignment vertical="center"/>
    </xf>
    <xf numFmtId="0" fontId="3" fillId="0" borderId="87" xfId="79" applyFont="1" applyBorder="1" applyAlignment="1">
      <alignment horizontal="center" vertical="center"/>
    </xf>
    <xf numFmtId="0" fontId="4" fillId="0" borderId="89" xfId="79" applyFont="1" applyBorder="1" applyAlignment="1">
      <alignment vertical="center"/>
    </xf>
    <xf numFmtId="0" fontId="4" fillId="0" borderId="78" xfId="79" applyFont="1" applyBorder="1" applyAlignment="1">
      <alignment horizontal="center" vertical="center"/>
    </xf>
    <xf numFmtId="3" fontId="3" fillId="0" borderId="68" xfId="83" applyNumberFormat="1" applyFont="1" applyBorder="1" applyAlignment="1">
      <alignment horizontal="center" vertical="center" wrapText="1"/>
    </xf>
    <xf numFmtId="3" fontId="3" fillId="0" borderId="69" xfId="83" applyNumberFormat="1" applyFont="1" applyBorder="1" applyAlignment="1">
      <alignment horizontal="center" vertical="center" wrapText="1"/>
    </xf>
    <xf numFmtId="3" fontId="3" fillId="0" borderId="69" xfId="83" applyNumberFormat="1" applyFont="1" applyBorder="1" applyAlignment="1">
      <alignment horizontal="center" vertical="center"/>
    </xf>
    <xf numFmtId="3" fontId="23" fillId="0" borderId="69" xfId="83" applyNumberFormat="1" applyFont="1" applyBorder="1" applyAlignment="1">
      <alignment horizontal="center" vertical="center" wrapText="1"/>
    </xf>
    <xf numFmtId="3" fontId="3" fillId="0" borderId="94" xfId="83" applyNumberFormat="1" applyFont="1" applyBorder="1" applyAlignment="1">
      <alignment horizontal="center" vertical="center" wrapText="1"/>
    </xf>
    <xf numFmtId="3" fontId="3" fillId="0" borderId="95" xfId="83" applyNumberFormat="1" applyFont="1" applyBorder="1" applyAlignment="1">
      <alignment horizontal="center"/>
    </xf>
    <xf numFmtId="3" fontId="4" fillId="0" borderId="96" xfId="83" applyNumberFormat="1" applyFont="1" applyBorder="1" applyAlignment="1">
      <alignment horizontal="center"/>
    </xf>
    <xf numFmtId="3" fontId="4" fillId="0" borderId="97" xfId="83" applyNumberFormat="1" applyFont="1" applyBorder="1"/>
    <xf numFmtId="3" fontId="4" fillId="0" borderId="96" xfId="83" applyNumberFormat="1" applyFont="1" applyBorder="1" applyAlignment="1">
      <alignment horizontal="right"/>
    </xf>
    <xf numFmtId="3" fontId="4" fillId="0" borderId="98" xfId="83" applyNumberFormat="1" applyFont="1" applyBorder="1" applyAlignment="1">
      <alignment horizontal="right"/>
    </xf>
    <xf numFmtId="3" fontId="3" fillId="0" borderId="99" xfId="83" applyNumberFormat="1" applyFont="1" applyBorder="1" applyAlignment="1">
      <alignment horizontal="center"/>
    </xf>
    <xf numFmtId="3" fontId="3" fillId="0" borderId="100" xfId="83" applyNumberFormat="1" applyFont="1" applyBorder="1" applyAlignment="1">
      <alignment horizontal="center"/>
    </xf>
    <xf numFmtId="3" fontId="3" fillId="0" borderId="100" xfId="83" applyNumberFormat="1" applyFont="1" applyBorder="1"/>
    <xf numFmtId="3" fontId="3" fillId="0" borderId="100" xfId="83" applyNumberFormat="1" applyFont="1" applyBorder="1" applyAlignment="1">
      <alignment horizontal="right" wrapText="1"/>
    </xf>
    <xf numFmtId="3" fontId="3" fillId="0" borderId="101" xfId="83" applyNumberFormat="1" applyFont="1" applyBorder="1" applyAlignment="1">
      <alignment horizontal="right" wrapText="1"/>
    </xf>
    <xf numFmtId="49" fontId="3" fillId="0" borderId="100" xfId="83" applyNumberFormat="1" applyFont="1" applyBorder="1" applyAlignment="1">
      <alignment horizontal="left" indent="2"/>
    </xf>
    <xf numFmtId="3" fontId="3" fillId="0" borderId="102" xfId="83" applyNumberFormat="1" applyFont="1" applyBorder="1" applyAlignment="1">
      <alignment horizontal="center"/>
    </xf>
    <xf numFmtId="3" fontId="4" fillId="0" borderId="97" xfId="83" applyNumberFormat="1" applyFont="1" applyBorder="1" applyAlignment="1">
      <alignment horizontal="center"/>
    </xf>
    <xf numFmtId="3" fontId="4" fillId="0" borderId="97" xfId="83" applyNumberFormat="1" applyFont="1" applyBorder="1" applyAlignment="1">
      <alignment horizontal="right"/>
    </xf>
    <xf numFmtId="3" fontId="4" fillId="0" borderId="103" xfId="83" applyNumberFormat="1" applyFont="1" applyBorder="1" applyAlignment="1">
      <alignment horizontal="right"/>
    </xf>
    <xf numFmtId="3" fontId="3" fillId="0" borderId="104" xfId="83" applyNumberFormat="1" applyFont="1" applyBorder="1" applyAlignment="1">
      <alignment horizontal="center" vertical="center"/>
    </xf>
    <xf numFmtId="3" fontId="4" fillId="0" borderId="105" xfId="83" applyNumberFormat="1" applyFont="1" applyBorder="1" applyAlignment="1">
      <alignment horizontal="center" vertical="center"/>
    </xf>
    <xf numFmtId="3" fontId="4" fillId="0" borderId="105" xfId="83" applyNumberFormat="1" applyFont="1" applyBorder="1" applyAlignment="1">
      <alignment vertical="center"/>
    </xf>
    <xf numFmtId="3" fontId="4" fillId="0" borderId="105" xfId="83" applyNumberFormat="1" applyFont="1" applyBorder="1" applyAlignment="1">
      <alignment horizontal="right" vertical="center"/>
    </xf>
    <xf numFmtId="3" fontId="4" fillId="0" borderId="106" xfId="83" applyNumberFormat="1" applyFont="1" applyBorder="1" applyAlignment="1">
      <alignment horizontal="right" vertical="center"/>
    </xf>
    <xf numFmtId="3" fontId="4" fillId="0" borderId="102" xfId="83" applyNumberFormat="1" applyFont="1" applyBorder="1" applyAlignment="1">
      <alignment horizontal="center"/>
    </xf>
    <xf numFmtId="3" fontId="3" fillId="0" borderId="100" xfId="83" applyNumberFormat="1" applyFont="1" applyBorder="1" applyAlignment="1">
      <alignment horizontal="left" indent="1"/>
    </xf>
    <xf numFmtId="3" fontId="3" fillId="0" borderId="68" xfId="83" applyNumberFormat="1" applyFont="1" applyBorder="1" applyAlignment="1">
      <alignment horizontal="center" vertical="center"/>
    </xf>
    <xf numFmtId="3" fontId="4" fillId="0" borderId="69" xfId="83" applyNumberFormat="1" applyFont="1" applyBorder="1" applyAlignment="1">
      <alignment horizontal="center" vertical="center"/>
    </xf>
    <xf numFmtId="3" fontId="4" fillId="0" borderId="69" xfId="83" applyNumberFormat="1" applyFont="1" applyBorder="1" applyAlignment="1">
      <alignment vertical="center"/>
    </xf>
    <xf numFmtId="3" fontId="4" fillId="0" borderId="69" xfId="83" applyNumberFormat="1" applyFont="1" applyBorder="1" applyAlignment="1">
      <alignment horizontal="right" vertical="center"/>
    </xf>
    <xf numFmtId="3" fontId="4" fillId="0" borderId="94" xfId="83" applyNumberFormat="1" applyFont="1" applyBorder="1" applyAlignment="1">
      <alignment horizontal="right" vertical="center"/>
    </xf>
    <xf numFmtId="3" fontId="3" fillId="0" borderId="107" xfId="83" applyNumberFormat="1" applyFont="1" applyBorder="1" applyAlignment="1">
      <alignment horizontal="center" vertical="center" wrapText="1"/>
    </xf>
    <xf numFmtId="3" fontId="4" fillId="0" borderId="69" xfId="83" applyNumberFormat="1" applyFont="1" applyBorder="1" applyAlignment="1">
      <alignment horizontal="center" vertical="center" wrapText="1"/>
    </xf>
    <xf numFmtId="3" fontId="4" fillId="0" borderId="70" xfId="83" applyNumberFormat="1" applyFont="1" applyBorder="1" applyAlignment="1">
      <alignment horizontal="center" vertical="center" wrapText="1"/>
    </xf>
    <xf numFmtId="3" fontId="4" fillId="0" borderId="109" xfId="83" applyNumberFormat="1" applyFont="1" applyBorder="1" applyAlignment="1">
      <alignment horizontal="right"/>
    </xf>
    <xf numFmtId="3" fontId="3" fillId="0" borderId="110" xfId="83" applyNumberFormat="1" applyFont="1" applyBorder="1" applyAlignment="1">
      <alignment horizontal="right" wrapText="1"/>
    </xf>
    <xf numFmtId="3" fontId="4" fillId="0" borderId="100" xfId="83" applyNumberFormat="1" applyFont="1" applyBorder="1" applyAlignment="1">
      <alignment horizontal="right" wrapText="1"/>
    </xf>
    <xf numFmtId="3" fontId="4" fillId="0" borderId="111" xfId="83" applyNumberFormat="1" applyFont="1" applyBorder="1" applyAlignment="1">
      <alignment horizontal="right" wrapText="1"/>
    </xf>
    <xf numFmtId="3" fontId="3" fillId="0" borderId="112" xfId="83" applyNumberFormat="1" applyFont="1" applyBorder="1" applyAlignment="1">
      <alignment horizontal="right"/>
    </xf>
    <xf numFmtId="3" fontId="4" fillId="0" borderId="113" xfId="83" applyNumberFormat="1" applyFont="1" applyBorder="1" applyAlignment="1">
      <alignment horizontal="right"/>
    </xf>
    <xf numFmtId="3" fontId="4" fillId="0" borderId="115" xfId="83" applyNumberFormat="1" applyFont="1" applyBorder="1" applyAlignment="1">
      <alignment horizontal="right" vertical="center"/>
    </xf>
    <xf numFmtId="3" fontId="4" fillId="0" borderId="70" xfId="83" applyNumberFormat="1" applyFont="1" applyBorder="1" applyAlignment="1">
      <alignment horizontal="right" vertical="center"/>
    </xf>
    <xf numFmtId="3" fontId="4" fillId="0" borderId="95" xfId="83" applyNumberFormat="1" applyFont="1" applyBorder="1" applyAlignment="1">
      <alignment horizontal="center"/>
    </xf>
    <xf numFmtId="3" fontId="4" fillId="0" borderId="96" xfId="83" applyNumberFormat="1" applyFont="1" applyBorder="1"/>
    <xf numFmtId="3" fontId="4" fillId="0" borderId="98" xfId="83" applyNumberFormat="1" applyFont="1" applyBorder="1"/>
    <xf numFmtId="3" fontId="3" fillId="0" borderId="101" xfId="83" applyNumberFormat="1" applyFont="1" applyBorder="1"/>
    <xf numFmtId="3" fontId="4" fillId="0" borderId="103" xfId="83" applyNumberFormat="1" applyFont="1" applyBorder="1"/>
    <xf numFmtId="3" fontId="4" fillId="0" borderId="106" xfId="83" applyNumberFormat="1" applyFont="1" applyBorder="1" applyAlignment="1">
      <alignment vertical="center"/>
    </xf>
    <xf numFmtId="3" fontId="4" fillId="0" borderId="94" xfId="83" applyNumberFormat="1" applyFont="1" applyBorder="1" applyAlignment="1">
      <alignment vertical="center"/>
    </xf>
    <xf numFmtId="3" fontId="4" fillId="0" borderId="107" xfId="83" applyNumberFormat="1" applyFont="1" applyBorder="1" applyAlignment="1">
      <alignment horizontal="center" vertical="center" wrapText="1"/>
    </xf>
    <xf numFmtId="3" fontId="4" fillId="0" borderId="108" xfId="83" applyNumberFormat="1" applyFont="1" applyBorder="1"/>
    <xf numFmtId="3" fontId="4" fillId="0" borderId="109" xfId="83" applyNumberFormat="1" applyFont="1" applyBorder="1"/>
    <xf numFmtId="3" fontId="3" fillId="0" borderId="110" xfId="83" applyNumberFormat="1" applyFont="1" applyBorder="1"/>
    <xf numFmtId="3" fontId="3" fillId="0" borderId="111" xfId="83" applyNumberFormat="1" applyFont="1" applyBorder="1"/>
    <xf numFmtId="3" fontId="4" fillId="0" borderId="112" xfId="83" applyNumberFormat="1" applyFont="1" applyBorder="1"/>
    <xf numFmtId="3" fontId="4" fillId="0" borderId="113" xfId="83" applyNumberFormat="1" applyFont="1" applyBorder="1"/>
    <xf numFmtId="3" fontId="4" fillId="0" borderId="114" xfId="83" applyNumberFormat="1" applyFont="1" applyBorder="1" applyAlignment="1">
      <alignment vertical="center"/>
    </xf>
    <xf numFmtId="3" fontId="4" fillId="0" borderId="115" xfId="83" applyNumberFormat="1" applyFont="1" applyBorder="1" applyAlignment="1">
      <alignment vertical="center"/>
    </xf>
    <xf numFmtId="3" fontId="4" fillId="0" borderId="107" xfId="83" applyNumberFormat="1" applyFont="1" applyBorder="1" applyAlignment="1">
      <alignment vertical="center"/>
    </xf>
    <xf numFmtId="3" fontId="4" fillId="0" borderId="70" xfId="83" applyNumberFormat="1" applyFont="1" applyBorder="1" applyAlignment="1">
      <alignment vertical="center"/>
    </xf>
    <xf numFmtId="0" fontId="4" fillId="0" borderId="63" xfId="82" applyFont="1" applyBorder="1" applyAlignment="1">
      <alignment vertical="center"/>
    </xf>
    <xf numFmtId="3" fontId="4" fillId="0" borderId="108" xfId="83" applyNumberFormat="1" applyFont="1" applyBorder="1" applyAlignment="1">
      <alignment horizontal="right"/>
    </xf>
    <xf numFmtId="3" fontId="4" fillId="0" borderId="114" xfId="83" applyNumberFormat="1" applyFont="1" applyBorder="1" applyAlignment="1">
      <alignment horizontal="right" vertical="center"/>
    </xf>
    <xf numFmtId="3" fontId="4" fillId="0" borderId="112" xfId="83" applyNumberFormat="1" applyFont="1" applyBorder="1" applyAlignment="1">
      <alignment horizontal="right"/>
    </xf>
    <xf numFmtId="3" fontId="4" fillId="0" borderId="107" xfId="83" applyNumberFormat="1" applyFont="1" applyBorder="1" applyAlignment="1">
      <alignment horizontal="right" vertical="center"/>
    </xf>
    <xf numFmtId="3" fontId="3" fillId="0" borderId="111" xfId="83" applyNumberFormat="1" applyFont="1" applyBorder="1" applyAlignment="1">
      <alignment horizontal="right" wrapText="1"/>
    </xf>
    <xf numFmtId="0" fontId="3" fillId="0" borderId="0" xfId="101" applyFont="1" applyAlignment="1">
      <alignment horizontal="center" vertical="center"/>
    </xf>
    <xf numFmtId="3" fontId="3" fillId="0" borderId="0" xfId="0" applyNumberFormat="1" applyFont="1" applyAlignment="1">
      <alignment vertical="top"/>
    </xf>
    <xf numFmtId="3" fontId="3" fillId="0" borderId="0" xfId="101" applyNumberFormat="1" applyFont="1"/>
    <xf numFmtId="3" fontId="4" fillId="0" borderId="0" xfId="101" applyNumberFormat="1" applyFont="1"/>
    <xf numFmtId="0" fontId="3" fillId="0" borderId="0" xfId="101" applyFont="1"/>
    <xf numFmtId="0" fontId="4" fillId="0" borderId="0" xfId="101" applyFont="1"/>
    <xf numFmtId="0" fontId="3" fillId="0" borderId="0" xfId="101" applyFont="1" applyAlignment="1">
      <alignment horizontal="center" vertical="top"/>
    </xf>
    <xf numFmtId="0" fontId="3" fillId="0" borderId="0" xfId="101" applyFont="1" applyAlignment="1">
      <alignment wrapText="1"/>
    </xf>
    <xf numFmtId="3" fontId="3" fillId="0" borderId="0" xfId="101" applyNumberFormat="1" applyFont="1" applyAlignment="1">
      <alignment horizontal="right"/>
    </xf>
    <xf numFmtId="0" fontId="3" fillId="0" borderId="0" xfId="101" applyFont="1" applyAlignment="1">
      <alignment horizontal="center" wrapText="1"/>
    </xf>
    <xf numFmtId="3" fontId="3" fillId="0" borderId="0" xfId="101" applyNumberFormat="1" applyFont="1" applyAlignment="1">
      <alignment horizontal="center"/>
    </xf>
    <xf numFmtId="0" fontId="3" fillId="0" borderId="0" xfId="101" applyFont="1" applyAlignment="1">
      <alignment horizontal="center"/>
    </xf>
    <xf numFmtId="0" fontId="3" fillId="0" borderId="0" xfId="101" applyFont="1" applyAlignment="1">
      <alignment horizontal="center" vertical="center" wrapText="1"/>
    </xf>
    <xf numFmtId="0" fontId="3" fillId="0" borderId="59" xfId="101" applyFont="1" applyBorder="1" applyAlignment="1">
      <alignment horizontal="center" wrapText="1"/>
    </xf>
    <xf numFmtId="0" fontId="4" fillId="0" borderId="60" xfId="101" applyFont="1" applyBorder="1"/>
    <xf numFmtId="3" fontId="3" fillId="0" borderId="60" xfId="102" applyNumberFormat="1" applyFont="1" applyBorder="1" applyAlignment="1">
      <alignment wrapText="1"/>
    </xf>
    <xf numFmtId="3" fontId="3" fillId="0" borderId="60" xfId="102" applyNumberFormat="1" applyFont="1" applyBorder="1" applyAlignment="1">
      <alignment horizontal="right" wrapText="1"/>
    </xf>
    <xf numFmtId="3" fontId="3" fillId="0" borderId="60" xfId="103" applyNumberFormat="1" applyFont="1" applyBorder="1" applyAlignment="1">
      <alignment wrapText="1"/>
    </xf>
    <xf numFmtId="3" fontId="3" fillId="0" borderId="124" xfId="102" applyNumberFormat="1" applyFont="1" applyBorder="1" applyAlignment="1">
      <alignment horizontal="right" wrapText="1"/>
    </xf>
    <xf numFmtId="3" fontId="4" fillId="0" borderId="59" xfId="103" applyNumberFormat="1" applyFont="1" applyBorder="1" applyAlignment="1">
      <alignment wrapText="1"/>
    </xf>
    <xf numFmtId="3" fontId="4" fillId="0" borderId="60" xfId="103" applyNumberFormat="1" applyFont="1" applyBorder="1" applyAlignment="1">
      <alignment wrapText="1"/>
    </xf>
    <xf numFmtId="3" fontId="4" fillId="0" borderId="61" xfId="103" applyNumberFormat="1" applyFont="1" applyBorder="1" applyAlignment="1">
      <alignment wrapText="1"/>
    </xf>
    <xf numFmtId="3" fontId="3" fillId="0" borderId="125" xfId="103" applyNumberFormat="1" applyFont="1" applyBorder="1" applyAlignment="1">
      <alignment wrapText="1"/>
    </xf>
    <xf numFmtId="3" fontId="3" fillId="0" borderId="126" xfId="101" applyNumberFormat="1" applyFont="1" applyBorder="1" applyAlignment="1">
      <alignment wrapText="1"/>
    </xf>
    <xf numFmtId="0" fontId="3" fillId="0" borderId="71" xfId="101" applyFont="1" applyBorder="1" applyAlignment="1">
      <alignment horizontal="center" wrapText="1"/>
    </xf>
    <xf numFmtId="3" fontId="3" fillId="0" borderId="72" xfId="102" applyNumberFormat="1" applyFont="1" applyBorder="1" applyAlignment="1">
      <alignment wrapText="1"/>
    </xf>
    <xf numFmtId="3" fontId="3" fillId="0" borderId="72" xfId="102" applyNumberFormat="1" applyFont="1" applyBorder="1" applyAlignment="1">
      <alignment horizontal="right" wrapText="1"/>
    </xf>
    <xf numFmtId="3" fontId="3" fillId="0" borderId="72" xfId="103" applyNumberFormat="1" applyFont="1" applyBorder="1" applyAlignment="1">
      <alignment wrapText="1"/>
    </xf>
    <xf numFmtId="3" fontId="3" fillId="0" borderId="127" xfId="102" applyNumberFormat="1" applyFont="1" applyBorder="1" applyAlignment="1">
      <alignment horizontal="right" wrapText="1"/>
    </xf>
    <xf numFmtId="3" fontId="3" fillId="0" borderId="128" xfId="104" applyNumberFormat="1" applyFont="1" applyBorder="1" applyAlignment="1">
      <alignment wrapText="1"/>
    </xf>
    <xf numFmtId="3" fontId="3" fillId="0" borderId="129" xfId="101" applyNumberFormat="1" applyFont="1" applyBorder="1" applyAlignment="1">
      <alignment wrapText="1"/>
    </xf>
    <xf numFmtId="0" fontId="4" fillId="0" borderId="130" xfId="101" applyFont="1" applyBorder="1" applyAlignment="1">
      <alignment horizontal="center" wrapText="1"/>
    </xf>
    <xf numFmtId="0" fontId="4" fillId="0" borderId="131" xfId="101" applyFont="1" applyBorder="1" applyAlignment="1">
      <alignment horizontal="center" wrapText="1"/>
    </xf>
    <xf numFmtId="3" fontId="4" fillId="0" borderId="131" xfId="102" applyNumberFormat="1" applyFont="1" applyBorder="1" applyAlignment="1">
      <alignment horizontal="center" wrapText="1"/>
    </xf>
    <xf numFmtId="3" fontId="4" fillId="0" borderId="131" xfId="102" applyNumberFormat="1" applyFont="1" applyBorder="1" applyAlignment="1">
      <alignment horizontal="right" wrapText="1"/>
    </xf>
    <xf numFmtId="3" fontId="4" fillId="0" borderId="131" xfId="103" applyNumberFormat="1" applyFont="1" applyBorder="1" applyAlignment="1">
      <alignment wrapText="1"/>
    </xf>
    <xf numFmtId="3" fontId="4" fillId="0" borderId="132" xfId="102" applyNumberFormat="1" applyFont="1" applyBorder="1" applyAlignment="1">
      <alignment horizontal="right" wrapText="1"/>
    </xf>
    <xf numFmtId="3" fontId="4" fillId="0" borderId="130" xfId="103" applyNumberFormat="1" applyFont="1" applyBorder="1" applyAlignment="1">
      <alignment wrapText="1"/>
    </xf>
    <xf numFmtId="3" fontId="4" fillId="0" borderId="133" xfId="103" applyNumberFormat="1" applyFont="1" applyBorder="1" applyAlignment="1">
      <alignment wrapText="1"/>
    </xf>
    <xf numFmtId="3" fontId="4" fillId="0" borderId="134" xfId="104" applyNumberFormat="1" applyFont="1" applyBorder="1" applyAlignment="1">
      <alignment wrapText="1"/>
    </xf>
    <xf numFmtId="3" fontId="4" fillId="0" borderId="135" xfId="101" applyNumberFormat="1" applyFont="1" applyBorder="1" applyAlignment="1">
      <alignment wrapText="1"/>
    </xf>
    <xf numFmtId="0" fontId="4" fillId="0" borderId="0" xfId="101" applyFont="1" applyAlignment="1">
      <alignment wrapText="1"/>
    </xf>
    <xf numFmtId="0" fontId="3" fillId="0" borderId="72" xfId="101" applyFont="1" applyBorder="1" applyAlignment="1">
      <alignment horizontal="center" wrapText="1"/>
    </xf>
    <xf numFmtId="3" fontId="3" fillId="0" borderId="0" xfId="102" applyNumberFormat="1" applyFont="1" applyAlignment="1">
      <alignment vertical="center"/>
    </xf>
    <xf numFmtId="3" fontId="3" fillId="0" borderId="0" xfId="102" applyNumberFormat="1" applyFont="1" applyAlignment="1">
      <alignment vertical="center" wrapText="1"/>
    </xf>
    <xf numFmtId="3" fontId="3" fillId="0" borderId="0" xfId="102" applyNumberFormat="1" applyFont="1"/>
    <xf numFmtId="3" fontId="3" fillId="0" borderId="0" xfId="102" applyNumberFormat="1" applyFont="1" applyAlignment="1">
      <alignment horizontal="right"/>
    </xf>
    <xf numFmtId="3" fontId="4" fillId="0" borderId="0" xfId="102" applyNumberFormat="1" applyFont="1" applyAlignment="1">
      <alignment horizontal="center"/>
    </xf>
    <xf numFmtId="3" fontId="4" fillId="0" borderId="0" xfId="102" applyNumberFormat="1" applyFont="1" applyAlignment="1">
      <alignment horizontal="center" vertical="center"/>
    </xf>
    <xf numFmtId="3" fontId="30" fillId="0" borderId="0" xfId="102" applyNumberFormat="1" applyFont="1" applyAlignment="1">
      <alignment vertical="center"/>
    </xf>
    <xf numFmtId="3" fontId="3" fillId="0" borderId="0" xfId="102" applyNumberFormat="1" applyFont="1" applyAlignment="1">
      <alignment horizontal="center"/>
    </xf>
    <xf numFmtId="0" fontId="4" fillId="0" borderId="0" xfId="102" applyFont="1" applyAlignment="1">
      <alignment wrapText="1"/>
    </xf>
    <xf numFmtId="3" fontId="3" fillId="0" borderId="0" xfId="102" applyNumberFormat="1" applyFont="1" applyAlignment="1">
      <alignment horizontal="center" vertical="center"/>
    </xf>
    <xf numFmtId="3" fontId="3" fillId="0" borderId="57" xfId="102" applyNumberFormat="1" applyFont="1" applyBorder="1" applyAlignment="1">
      <alignment horizontal="center" wrapText="1"/>
    </xf>
    <xf numFmtId="3" fontId="3" fillId="0" borderId="143" xfId="0" applyNumberFormat="1" applyFont="1" applyBorder="1" applyAlignment="1">
      <alignment horizontal="center" vertical="center" wrapText="1"/>
    </xf>
    <xf numFmtId="3" fontId="3" fillId="0" borderId="144" xfId="0" applyNumberFormat="1" applyFont="1" applyBorder="1" applyAlignment="1">
      <alignment horizontal="center" vertical="center" wrapText="1"/>
    </xf>
    <xf numFmtId="3" fontId="4" fillId="0" borderId="146" xfId="0" applyNumberFormat="1" applyFont="1" applyBorder="1" applyAlignment="1">
      <alignment horizontal="center"/>
    </xf>
    <xf numFmtId="3" fontId="4" fillId="0" borderId="124" xfId="0" applyNumberFormat="1" applyFont="1" applyBorder="1" applyAlignment="1">
      <alignment horizontal="left"/>
    </xf>
    <xf numFmtId="0" fontId="4" fillId="0" borderId="147" xfId="102" applyFont="1" applyBorder="1" applyAlignment="1">
      <alignment horizontal="center" wrapText="1"/>
    </xf>
    <xf numFmtId="3" fontId="3" fillId="0" borderId="148" xfId="0" applyNumberFormat="1" applyFont="1" applyBorder="1" applyAlignment="1">
      <alignment horizontal="center" vertical="center" wrapText="1"/>
    </xf>
    <xf numFmtId="3" fontId="3" fillId="0" borderId="60" xfId="0" applyNumberFormat="1" applyFont="1" applyBorder="1" applyAlignment="1">
      <alignment horizontal="center" vertical="center" wrapText="1"/>
    </xf>
    <xf numFmtId="3" fontId="3" fillId="0" borderId="61" xfId="0" applyNumberFormat="1" applyFont="1" applyBorder="1" applyAlignment="1">
      <alignment horizontal="center" vertical="center" wrapText="1"/>
    </xf>
    <xf numFmtId="3" fontId="4" fillId="0" borderId="149" xfId="102" applyNumberFormat="1" applyFont="1" applyBorder="1" applyAlignment="1">
      <alignment horizontal="center" vertical="center" wrapText="1"/>
    </xf>
    <xf numFmtId="3" fontId="3" fillId="0" borderId="146" xfId="102" applyNumberFormat="1" applyFont="1" applyBorder="1" applyAlignment="1">
      <alignment horizontal="center"/>
    </xf>
    <xf numFmtId="3" fontId="3" fillId="0" borderId="60" xfId="102" applyNumberFormat="1" applyFont="1" applyBorder="1" applyAlignment="1">
      <alignment horizontal="center"/>
    </xf>
    <xf numFmtId="3" fontId="3" fillId="0" borderId="148" xfId="102" applyNumberFormat="1" applyFont="1" applyBorder="1" applyAlignment="1">
      <alignment horizontal="right"/>
    </xf>
    <xf numFmtId="3" fontId="3" fillId="0" borderId="60" xfId="102" applyNumberFormat="1" applyFont="1" applyBorder="1" applyAlignment="1">
      <alignment horizontal="right"/>
    </xf>
    <xf numFmtId="3" fontId="3" fillId="0" borderId="61" xfId="102" applyNumberFormat="1" applyFont="1" applyBorder="1" applyAlignment="1">
      <alignment horizontal="right"/>
    </xf>
    <xf numFmtId="3" fontId="4" fillId="0" borderId="149" xfId="102" applyNumberFormat="1" applyFont="1" applyBorder="1" applyAlignment="1">
      <alignment horizontal="right"/>
    </xf>
    <xf numFmtId="3" fontId="31" fillId="0" borderId="146" xfId="102" applyNumberFormat="1" applyFont="1" applyBorder="1" applyAlignment="1">
      <alignment horizontal="center"/>
    </xf>
    <xf numFmtId="3" fontId="31" fillId="0" borderId="60" xfId="102" applyNumberFormat="1" applyFont="1" applyBorder="1" applyAlignment="1">
      <alignment horizontal="center"/>
    </xf>
    <xf numFmtId="3" fontId="31" fillId="0" borderId="60" xfId="102" applyNumberFormat="1" applyFont="1" applyBorder="1" applyAlignment="1">
      <alignment wrapText="1"/>
    </xf>
    <xf numFmtId="3" fontId="31" fillId="0" borderId="148" xfId="102" applyNumberFormat="1" applyFont="1" applyBorder="1" applyAlignment="1">
      <alignment horizontal="right"/>
    </xf>
    <xf numFmtId="3" fontId="31" fillId="0" borderId="60" xfId="102" applyNumberFormat="1" applyFont="1" applyBorder="1" applyAlignment="1">
      <alignment horizontal="right"/>
    </xf>
    <xf numFmtId="3" fontId="31" fillId="0" borderId="61" xfId="102" applyNumberFormat="1" applyFont="1" applyBorder="1" applyAlignment="1">
      <alignment horizontal="right"/>
    </xf>
    <xf numFmtId="3" fontId="31" fillId="0" borderId="149" xfId="102" applyNumberFormat="1" applyFont="1" applyBorder="1" applyAlignment="1">
      <alignment horizontal="right"/>
    </xf>
    <xf numFmtId="3" fontId="31" fillId="0" borderId="0" xfId="102" applyNumberFormat="1" applyFont="1"/>
    <xf numFmtId="3" fontId="4" fillId="0" borderId="146" xfId="102" applyNumberFormat="1" applyFont="1" applyBorder="1" applyAlignment="1">
      <alignment horizontal="center"/>
    </xf>
    <xf numFmtId="3" fontId="4" fillId="0" borderId="60" xfId="102" applyNumberFormat="1" applyFont="1" applyBorder="1" applyAlignment="1">
      <alignment horizontal="center"/>
    </xf>
    <xf numFmtId="3" fontId="4" fillId="0" borderId="60" xfId="102" applyNumberFormat="1" applyFont="1" applyBorder="1" applyAlignment="1">
      <alignment wrapText="1"/>
    </xf>
    <xf numFmtId="3" fontId="4" fillId="0" borderId="148" xfId="102" applyNumberFormat="1" applyFont="1" applyBorder="1" applyAlignment="1">
      <alignment horizontal="right"/>
    </xf>
    <xf numFmtId="3" fontId="4" fillId="0" borderId="60" xfId="102" applyNumberFormat="1" applyFont="1" applyBorder="1" applyAlignment="1">
      <alignment horizontal="right"/>
    </xf>
    <xf numFmtId="3" fontId="4" fillId="0" borderId="61" xfId="102" applyNumberFormat="1" applyFont="1" applyBorder="1" applyAlignment="1">
      <alignment horizontal="right"/>
    </xf>
    <xf numFmtId="3" fontId="4" fillId="0" borderId="0" xfId="102" applyNumberFormat="1" applyFont="1"/>
    <xf numFmtId="3" fontId="26" fillId="0" borderId="146" xfId="102" applyNumberFormat="1" applyFont="1" applyBorder="1" applyAlignment="1">
      <alignment horizontal="center"/>
    </xf>
    <xf numFmtId="3" fontId="26" fillId="0" borderId="60" xfId="102" applyNumberFormat="1" applyFont="1" applyBorder="1" applyAlignment="1">
      <alignment horizontal="center"/>
    </xf>
    <xf numFmtId="3" fontId="26" fillId="0" borderId="60" xfId="102" applyNumberFormat="1" applyFont="1" applyBorder="1" applyAlignment="1">
      <alignment wrapText="1"/>
    </xf>
    <xf numFmtId="3" fontId="26" fillId="0" borderId="148" xfId="102" applyNumberFormat="1" applyFont="1" applyBorder="1" applyAlignment="1">
      <alignment horizontal="right"/>
    </xf>
    <xf numFmtId="3" fontId="26" fillId="0" borderId="60" xfId="102" applyNumberFormat="1" applyFont="1" applyBorder="1" applyAlignment="1">
      <alignment horizontal="right"/>
    </xf>
    <xf numFmtId="3" fontId="26" fillId="0" borderId="61" xfId="102" applyNumberFormat="1" applyFont="1" applyBorder="1" applyAlignment="1">
      <alignment horizontal="right"/>
    </xf>
    <xf numFmtId="3" fontId="32" fillId="0" borderId="149" xfId="102" applyNumberFormat="1" applyFont="1" applyBorder="1" applyAlignment="1">
      <alignment horizontal="right"/>
    </xf>
    <xf numFmtId="3" fontId="26" fillId="0" borderId="0" xfId="102" applyNumberFormat="1" applyFont="1"/>
    <xf numFmtId="3" fontId="3" fillId="0" borderId="150" xfId="102" applyNumberFormat="1" applyFont="1" applyBorder="1" applyAlignment="1">
      <alignment horizontal="center"/>
    </xf>
    <xf numFmtId="3" fontId="3" fillId="0" borderId="63" xfId="102" applyNumberFormat="1" applyFont="1" applyBorder="1" applyAlignment="1">
      <alignment horizontal="center"/>
    </xf>
    <xf numFmtId="3" fontId="3" fillId="0" borderId="63" xfId="102" applyNumberFormat="1" applyFont="1" applyBorder="1" applyAlignment="1">
      <alignment wrapText="1"/>
    </xf>
    <xf numFmtId="3" fontId="33" fillId="0" borderId="151" xfId="102" applyNumberFormat="1" applyFont="1" applyBorder="1" applyAlignment="1">
      <alignment horizontal="right"/>
    </xf>
    <xf numFmtId="3" fontId="33" fillId="0" borderId="63" xfId="102" applyNumberFormat="1" applyFont="1" applyBorder="1" applyAlignment="1">
      <alignment horizontal="right"/>
    </xf>
    <xf numFmtId="3" fontId="33" fillId="0" borderId="64" xfId="102" applyNumberFormat="1" applyFont="1" applyBorder="1" applyAlignment="1">
      <alignment horizontal="right"/>
    </xf>
    <xf numFmtId="3" fontId="34" fillId="0" borderId="149" xfId="102" applyNumberFormat="1" applyFont="1" applyBorder="1" applyAlignment="1">
      <alignment horizontal="right"/>
    </xf>
    <xf numFmtId="3" fontId="3" fillId="0" borderId="151" xfId="102" applyNumberFormat="1" applyFont="1" applyBorder="1" applyAlignment="1">
      <alignment horizontal="right"/>
    </xf>
    <xf numFmtId="3" fontId="3" fillId="0" borderId="63" xfId="102" applyNumberFormat="1" applyFont="1" applyBorder="1" applyAlignment="1">
      <alignment horizontal="right"/>
    </xf>
    <xf numFmtId="3" fontId="3" fillId="0" borderId="64" xfId="102" applyNumberFormat="1" applyFont="1" applyBorder="1" applyAlignment="1">
      <alignment horizontal="right"/>
    </xf>
    <xf numFmtId="0" fontId="3" fillId="0" borderId="63" xfId="0" applyFont="1" applyBorder="1" applyAlignment="1">
      <alignment horizontal="left" wrapText="1"/>
    </xf>
    <xf numFmtId="3" fontId="3" fillId="0" borderId="89" xfId="102" applyNumberFormat="1" applyFont="1" applyBorder="1" applyAlignment="1">
      <alignment horizontal="center" vertical="center"/>
    </xf>
    <xf numFmtId="3" fontId="3" fillId="0" borderId="116" xfId="102" applyNumberFormat="1" applyFont="1" applyBorder="1" applyAlignment="1">
      <alignment horizontal="center" vertical="center"/>
    </xf>
    <xf numFmtId="3" fontId="4" fillId="0" borderId="116" xfId="102" applyNumberFormat="1" applyFont="1" applyBorder="1" applyAlignment="1">
      <alignment horizontal="center" vertical="center" wrapText="1"/>
    </xf>
    <xf numFmtId="3" fontId="34" fillId="0" borderId="152" xfId="102" applyNumberFormat="1" applyFont="1" applyBorder="1" applyAlignment="1">
      <alignment horizontal="right" vertical="center"/>
    </xf>
    <xf numFmtId="3" fontId="34" fillId="0" borderId="116" xfId="102" applyNumberFormat="1" applyFont="1" applyBorder="1" applyAlignment="1">
      <alignment horizontal="right" vertical="center"/>
    </xf>
    <xf numFmtId="3" fontId="34" fillId="0" borderId="153" xfId="102" applyNumberFormat="1" applyFont="1" applyBorder="1" applyAlignment="1">
      <alignment horizontal="right" vertical="center"/>
    </xf>
    <xf numFmtId="3" fontId="34" fillId="0" borderId="140" xfId="102" applyNumberFormat="1" applyFont="1" applyBorder="1" applyAlignment="1">
      <alignment horizontal="right" vertical="center"/>
    </xf>
    <xf numFmtId="0" fontId="3" fillId="0" borderId="0" xfId="102" applyFont="1" applyAlignment="1">
      <alignment wrapText="1"/>
    </xf>
    <xf numFmtId="0" fontId="3" fillId="0" borderId="0" xfId="102" applyFont="1" applyAlignment="1">
      <alignment horizontal="center" wrapText="1"/>
    </xf>
    <xf numFmtId="3" fontId="4" fillId="0" borderId="0" xfId="102" applyNumberFormat="1" applyFont="1" applyAlignment="1">
      <alignment wrapText="1"/>
    </xf>
    <xf numFmtId="3" fontId="3" fillId="0" borderId="0" xfId="102" applyNumberFormat="1" applyFont="1" applyAlignment="1">
      <alignment wrapText="1"/>
    </xf>
    <xf numFmtId="3" fontId="3" fillId="0" borderId="0" xfId="102" applyNumberFormat="1" applyFont="1" applyAlignment="1">
      <alignment horizontal="center" wrapText="1"/>
    </xf>
    <xf numFmtId="3" fontId="4" fillId="0" borderId="0" xfId="102" applyNumberFormat="1" applyFont="1" applyAlignment="1">
      <alignment vertical="center"/>
    </xf>
    <xf numFmtId="3" fontId="26" fillId="0" borderId="56" xfId="102" applyNumberFormat="1" applyFont="1" applyBorder="1" applyAlignment="1">
      <alignment horizontal="center"/>
    </xf>
    <xf numFmtId="3" fontId="26" fillId="0" borderId="120" xfId="102" applyNumberFormat="1" applyFont="1" applyBorder="1" applyAlignment="1">
      <alignment horizontal="center"/>
    </xf>
    <xf numFmtId="3" fontId="26" fillId="0" borderId="120" xfId="102" applyNumberFormat="1" applyFont="1" applyBorder="1" applyAlignment="1">
      <alignment wrapText="1"/>
    </xf>
    <xf numFmtId="3" fontId="26" fillId="0" borderId="154" xfId="102" applyNumberFormat="1" applyFont="1" applyBorder="1" applyAlignment="1">
      <alignment horizontal="right"/>
    </xf>
    <xf numFmtId="3" fontId="26" fillId="0" borderId="120" xfId="102" applyNumberFormat="1" applyFont="1" applyBorder="1" applyAlignment="1">
      <alignment horizontal="right"/>
    </xf>
    <xf numFmtId="3" fontId="26" fillId="0" borderId="88" xfId="102" applyNumberFormat="1" applyFont="1" applyBorder="1" applyAlignment="1">
      <alignment horizontal="right"/>
    </xf>
    <xf numFmtId="3" fontId="32" fillId="0" borderId="145" xfId="102" applyNumberFormat="1" applyFont="1" applyBorder="1" applyAlignment="1">
      <alignment horizontal="right"/>
    </xf>
    <xf numFmtId="3" fontId="3" fillId="0" borderId="71" xfId="103" applyNumberFormat="1" applyFont="1" applyBorder="1" applyAlignment="1">
      <alignment wrapText="1"/>
    </xf>
    <xf numFmtId="3" fontId="3" fillId="0" borderId="73" xfId="103" applyNumberFormat="1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3" fontId="4" fillId="0" borderId="0" xfId="102" applyNumberFormat="1" applyFont="1" applyAlignment="1">
      <alignment horizontal="center"/>
    </xf>
    <xf numFmtId="3" fontId="4" fillId="0" borderId="0" xfId="102" applyNumberFormat="1" applyFont="1" applyAlignment="1">
      <alignment horizontal="center" vertical="center"/>
    </xf>
    <xf numFmtId="3" fontId="4" fillId="0" borderId="136" xfId="0" applyNumberFormat="1" applyFont="1" applyBorder="1" applyAlignment="1">
      <alignment horizontal="center" vertical="center" textRotation="90"/>
    </xf>
    <xf numFmtId="3" fontId="4" fillId="0" borderId="141" xfId="0" applyNumberFormat="1" applyFont="1" applyBorder="1" applyAlignment="1">
      <alignment horizontal="center" vertical="center" textRotation="90"/>
    </xf>
    <xf numFmtId="3" fontId="4" fillId="0" borderId="137" xfId="0" applyNumberFormat="1" applyFont="1" applyBorder="1" applyAlignment="1">
      <alignment horizontal="center" vertical="center" textRotation="90"/>
    </xf>
    <xf numFmtId="3" fontId="4" fillId="0" borderId="142" xfId="0" applyNumberFormat="1" applyFont="1" applyBorder="1" applyAlignment="1">
      <alignment horizontal="center" vertical="center" textRotation="90"/>
    </xf>
    <xf numFmtId="0" fontId="4" fillId="0" borderId="138" xfId="102" applyFont="1" applyBorder="1" applyAlignment="1">
      <alignment horizontal="center" vertical="center" wrapText="1"/>
    </xf>
    <xf numFmtId="0" fontId="4" fillId="0" borderId="143" xfId="102" applyFont="1" applyBorder="1" applyAlignment="1">
      <alignment horizontal="center" vertical="center" wrapText="1"/>
    </xf>
    <xf numFmtId="3" fontId="3" fillId="0" borderId="138" xfId="0" applyNumberFormat="1" applyFont="1" applyBorder="1" applyAlignment="1">
      <alignment horizontal="center" vertical="center"/>
    </xf>
    <xf numFmtId="3" fontId="3" fillId="0" borderId="139" xfId="0" applyNumberFormat="1" applyFont="1" applyBorder="1" applyAlignment="1">
      <alignment horizontal="center" vertical="center"/>
    </xf>
    <xf numFmtId="3" fontId="4" fillId="0" borderId="140" xfId="102" applyNumberFormat="1" applyFont="1" applyBorder="1" applyAlignment="1">
      <alignment horizontal="center" vertical="center" wrapText="1"/>
    </xf>
    <xf numFmtId="3" fontId="4" fillId="0" borderId="145" xfId="102" applyNumberFormat="1" applyFont="1" applyBorder="1" applyAlignment="1">
      <alignment horizontal="center" vertical="center" wrapText="1"/>
    </xf>
    <xf numFmtId="3" fontId="4" fillId="0" borderId="75" xfId="101" applyNumberFormat="1" applyFont="1" applyBorder="1" applyAlignment="1">
      <alignment horizontal="center" vertical="center" wrapText="1"/>
    </xf>
    <xf numFmtId="3" fontId="4" fillId="0" borderId="66" xfId="101" applyNumberFormat="1" applyFont="1" applyBorder="1" applyAlignment="1">
      <alignment horizontal="center" vertical="center" wrapText="1"/>
    </xf>
    <xf numFmtId="3" fontId="4" fillId="0" borderId="76" xfId="101" applyNumberFormat="1" applyFont="1" applyBorder="1" applyAlignment="1">
      <alignment horizontal="center" vertical="center" wrapText="1"/>
    </xf>
    <xf numFmtId="3" fontId="4" fillId="0" borderId="67" xfId="101" applyNumberFormat="1" applyFont="1" applyBorder="1" applyAlignment="1">
      <alignment horizontal="center" vertical="center" wrapText="1"/>
    </xf>
    <xf numFmtId="3" fontId="4" fillId="0" borderId="119" xfId="101" applyNumberFormat="1" applyFont="1" applyBorder="1" applyAlignment="1">
      <alignment horizontal="center" vertical="center" wrapText="1"/>
    </xf>
    <xf numFmtId="3" fontId="4" fillId="0" borderId="123" xfId="101" applyNumberFormat="1" applyFont="1" applyBorder="1" applyAlignment="1">
      <alignment horizontal="center" vertical="center" wrapText="1"/>
    </xf>
    <xf numFmtId="3" fontId="4" fillId="0" borderId="78" xfId="101" applyNumberFormat="1" applyFont="1" applyBorder="1" applyAlignment="1">
      <alignment horizontal="center" vertical="center" wrapText="1"/>
    </xf>
    <xf numFmtId="3" fontId="4" fillId="0" borderId="81" xfId="101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top"/>
    </xf>
    <xf numFmtId="0" fontId="4" fillId="0" borderId="0" xfId="101" applyFont="1" applyAlignment="1">
      <alignment horizontal="center"/>
    </xf>
    <xf numFmtId="3" fontId="4" fillId="0" borderId="74" xfId="0" applyNumberFormat="1" applyFont="1" applyBorder="1" applyAlignment="1">
      <alignment horizontal="center" vertical="center" textRotation="90"/>
    </xf>
    <xf numFmtId="3" fontId="4" fillId="0" borderId="65" xfId="0" applyNumberFormat="1" applyFont="1" applyBorder="1" applyAlignment="1">
      <alignment horizontal="center" vertical="center" textRotation="90"/>
    </xf>
    <xf numFmtId="3" fontId="4" fillId="0" borderId="75" xfId="0" applyNumberFormat="1" applyFont="1" applyBorder="1" applyAlignment="1">
      <alignment horizontal="center" vertical="center" textRotation="90"/>
    </xf>
    <xf numFmtId="3" fontId="4" fillId="0" borderId="66" xfId="0" applyNumberFormat="1" applyFont="1" applyBorder="1" applyAlignment="1">
      <alignment horizontal="center" vertical="center" textRotation="90"/>
    </xf>
    <xf numFmtId="0" fontId="4" fillId="0" borderId="75" xfId="101" applyFont="1" applyBorder="1" applyAlignment="1">
      <alignment horizontal="center" vertical="center" wrapText="1"/>
    </xf>
    <xf numFmtId="0" fontId="4" fillId="0" borderId="66" xfId="101" applyFont="1" applyBorder="1" applyAlignment="1">
      <alignment horizontal="center" vertical="center" wrapText="1"/>
    </xf>
    <xf numFmtId="3" fontId="4" fillId="0" borderId="116" xfId="101" applyNumberFormat="1" applyFont="1" applyBorder="1" applyAlignment="1">
      <alignment horizontal="center" vertical="center" wrapText="1"/>
    </xf>
    <xf numFmtId="3" fontId="4" fillId="0" borderId="120" xfId="101" applyNumberFormat="1" applyFont="1" applyBorder="1" applyAlignment="1">
      <alignment horizontal="center" vertical="center" wrapText="1"/>
    </xf>
    <xf numFmtId="3" fontId="4" fillId="0" borderId="117" xfId="101" applyNumberFormat="1" applyFont="1" applyBorder="1" applyAlignment="1">
      <alignment horizontal="center" vertical="center" wrapText="1"/>
    </xf>
    <xf numFmtId="3" fontId="4" fillId="0" borderId="121" xfId="101" applyNumberFormat="1" applyFont="1" applyBorder="1" applyAlignment="1">
      <alignment horizontal="center" vertical="center" wrapText="1"/>
    </xf>
    <xf numFmtId="3" fontId="4" fillId="0" borderId="118" xfId="101" applyNumberFormat="1" applyFont="1" applyBorder="1" applyAlignment="1">
      <alignment horizontal="center" vertical="center" wrapText="1"/>
    </xf>
    <xf numFmtId="3" fontId="4" fillId="0" borderId="122" xfId="10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3" fillId="0" borderId="0" xfId="84" applyFont="1" applyAlignment="1">
      <alignment horizontal="left" vertical="top"/>
    </xf>
    <xf numFmtId="0" fontId="4" fillId="0" borderId="0" xfId="84" applyFont="1" applyAlignment="1">
      <alignment horizontal="center" vertical="top"/>
    </xf>
    <xf numFmtId="0" fontId="4" fillId="0" borderId="0" xfId="85" applyFont="1" applyAlignment="1">
      <alignment horizontal="center"/>
    </xf>
    <xf numFmtId="0" fontId="3" fillId="0" borderId="0" xfId="78" applyFont="1" applyAlignment="1">
      <alignment horizontal="left" vertical="center"/>
    </xf>
    <xf numFmtId="0" fontId="4" fillId="0" borderId="0" xfId="78" applyFont="1" applyAlignment="1">
      <alignment horizontal="center" vertical="center"/>
    </xf>
    <xf numFmtId="0" fontId="3" fillId="0" borderId="0" xfId="78" applyFont="1" applyAlignment="1">
      <alignment horizontal="center" vertical="center"/>
    </xf>
    <xf numFmtId="0" fontId="23" fillId="0" borderId="0" xfId="0" applyFont="1" applyAlignment="1">
      <alignment horizontal="left" vertical="top"/>
    </xf>
    <xf numFmtId="0" fontId="4" fillId="0" borderId="0" xfId="82" applyFont="1" applyAlignment="1">
      <alignment horizontal="center"/>
    </xf>
    <xf numFmtId="0" fontId="4" fillId="0" borderId="0" xfId="82" applyFont="1" applyAlignment="1">
      <alignment horizontal="center" vertical="center"/>
    </xf>
    <xf numFmtId="0" fontId="26" fillId="0" borderId="0" xfId="82" applyFont="1" applyAlignment="1">
      <alignment horizontal="center" vertical="center"/>
    </xf>
    <xf numFmtId="0" fontId="4" fillId="0" borderId="89" xfId="79" applyFont="1" applyBorder="1" applyAlignment="1">
      <alignment horizontal="center" vertical="center"/>
    </xf>
    <xf numFmtId="0" fontId="4" fillId="0" borderId="90" xfId="79" applyFont="1" applyBorder="1" applyAlignment="1">
      <alignment horizontal="center" vertical="center"/>
    </xf>
    <xf numFmtId="0" fontId="4" fillId="0" borderId="91" xfId="79" applyFont="1" applyBorder="1" applyAlignment="1">
      <alignment horizontal="center" vertical="center"/>
    </xf>
    <xf numFmtId="0" fontId="4" fillId="0" borderId="56" xfId="79" applyFont="1" applyBorder="1" applyAlignment="1">
      <alignment horizontal="center" vertical="center"/>
    </xf>
    <xf numFmtId="0" fontId="4" fillId="0" borderId="57" xfId="79" applyFont="1" applyBorder="1" applyAlignment="1">
      <alignment horizontal="center" vertical="center"/>
    </xf>
    <xf numFmtId="0" fontId="4" fillId="0" borderId="58" xfId="79" applyFont="1" applyBorder="1" applyAlignment="1">
      <alignment horizontal="center" vertical="center"/>
    </xf>
    <xf numFmtId="0" fontId="4" fillId="0" borderId="22" xfId="79" applyFont="1" applyBorder="1" applyAlignment="1">
      <alignment horizontal="center" vertical="center"/>
    </xf>
    <xf numFmtId="0" fontId="4" fillId="0" borderId="12" xfId="79" applyFont="1" applyBorder="1" applyAlignment="1">
      <alignment horizontal="center" vertical="center"/>
    </xf>
    <xf numFmtId="0" fontId="4" fillId="0" borderId="13" xfId="79" applyFont="1" applyBorder="1" applyAlignment="1">
      <alignment horizontal="center" vertical="center"/>
    </xf>
    <xf numFmtId="0" fontId="4" fillId="0" borderId="77" xfId="88" applyFont="1" applyBorder="1" applyAlignment="1">
      <alignment horizontal="center" vertical="center"/>
    </xf>
    <xf numFmtId="0" fontId="4" fillId="0" borderId="80" xfId="88" applyFont="1" applyBorder="1" applyAlignment="1">
      <alignment horizontal="center" vertical="center"/>
    </xf>
    <xf numFmtId="0" fontId="4" fillId="0" borderId="77" xfId="88" applyFont="1" applyBorder="1" applyAlignment="1">
      <alignment horizontal="center" vertical="center" wrapText="1"/>
    </xf>
    <xf numFmtId="3" fontId="4" fillId="0" borderId="47" xfId="88" applyNumberFormat="1" applyFont="1" applyBorder="1" applyAlignment="1">
      <alignment horizontal="center" vertical="center" wrapText="1"/>
    </xf>
    <xf numFmtId="3" fontId="4" fillId="0" borderId="86" xfId="88" applyNumberFormat="1" applyFont="1" applyBorder="1" applyAlignment="1">
      <alignment horizontal="center" vertical="center"/>
    </xf>
    <xf numFmtId="0" fontId="4" fillId="0" borderId="18" xfId="88" applyFont="1" applyBorder="1" applyAlignment="1">
      <alignment horizontal="center" vertical="center"/>
    </xf>
    <xf numFmtId="0" fontId="4" fillId="0" borderId="79" xfId="88" applyFont="1" applyBorder="1" applyAlignment="1">
      <alignment horizontal="center" vertical="center"/>
    </xf>
    <xf numFmtId="3" fontId="4" fillId="0" borderId="78" xfId="88" applyNumberFormat="1" applyFont="1" applyBorder="1" applyAlignment="1">
      <alignment horizontal="center" vertical="center" wrapText="1"/>
    </xf>
    <xf numFmtId="3" fontId="4" fillId="0" borderId="81" xfId="88" applyNumberFormat="1" applyFont="1" applyBorder="1" applyAlignment="1">
      <alignment horizontal="center" vertical="center" wrapText="1"/>
    </xf>
    <xf numFmtId="3" fontId="3" fillId="26" borderId="150" xfId="102" applyNumberFormat="1" applyFont="1" applyFill="1" applyBorder="1" applyAlignment="1">
      <alignment horizontal="center"/>
    </xf>
    <xf numFmtId="3" fontId="3" fillId="26" borderId="63" xfId="102" applyNumberFormat="1" applyFont="1" applyFill="1" applyBorder="1" applyAlignment="1">
      <alignment horizontal="center"/>
    </xf>
    <xf numFmtId="3" fontId="3" fillId="26" borderId="63" xfId="102" applyNumberFormat="1" applyFont="1" applyFill="1" applyBorder="1" applyAlignment="1">
      <alignment wrapText="1"/>
    </xf>
    <xf numFmtId="3" fontId="3" fillId="26" borderId="151" xfId="102" applyNumberFormat="1" applyFont="1" applyFill="1" applyBorder="1" applyAlignment="1">
      <alignment horizontal="right"/>
    </xf>
    <xf numFmtId="3" fontId="3" fillId="26" borderId="63" xfId="102" applyNumberFormat="1" applyFont="1" applyFill="1" applyBorder="1" applyAlignment="1">
      <alignment horizontal="right"/>
    </xf>
    <xf numFmtId="3" fontId="3" fillId="26" borderId="64" xfId="102" applyNumberFormat="1" applyFont="1" applyFill="1" applyBorder="1" applyAlignment="1">
      <alignment horizontal="right"/>
    </xf>
    <xf numFmtId="3" fontId="4" fillId="26" borderId="155" xfId="102" applyNumberFormat="1" applyFont="1" applyFill="1" applyBorder="1" applyAlignment="1">
      <alignment horizontal="right"/>
    </xf>
    <xf numFmtId="3" fontId="31" fillId="26" borderId="146" xfId="102" applyNumberFormat="1" applyFont="1" applyFill="1" applyBorder="1" applyAlignment="1">
      <alignment horizontal="center"/>
    </xf>
    <xf numFmtId="3" fontId="31" fillId="26" borderId="60" xfId="102" applyNumberFormat="1" applyFont="1" applyFill="1" applyBorder="1" applyAlignment="1">
      <alignment horizontal="center"/>
    </xf>
    <xf numFmtId="3" fontId="31" fillId="26" borderId="60" xfId="102" applyNumberFormat="1" applyFont="1" applyFill="1" applyBorder="1" applyAlignment="1">
      <alignment wrapText="1"/>
    </xf>
    <xf numFmtId="3" fontId="31" fillId="26" borderId="148" xfId="102" applyNumberFormat="1" applyFont="1" applyFill="1" applyBorder="1" applyAlignment="1">
      <alignment horizontal="right"/>
    </xf>
    <xf numFmtId="3" fontId="31" fillId="26" borderId="60" xfId="102" applyNumberFormat="1" applyFont="1" applyFill="1" applyBorder="1" applyAlignment="1">
      <alignment horizontal="right"/>
    </xf>
    <xf numFmtId="3" fontId="31" fillId="26" borderId="61" xfId="102" applyNumberFormat="1" applyFont="1" applyFill="1" applyBorder="1" applyAlignment="1">
      <alignment horizontal="right"/>
    </xf>
    <xf numFmtId="3" fontId="31" fillId="26" borderId="149" xfId="102" applyNumberFormat="1" applyFont="1" applyFill="1" applyBorder="1" applyAlignment="1">
      <alignment horizontal="right"/>
    </xf>
    <xf numFmtId="3" fontId="4" fillId="26" borderId="146" xfId="102" applyNumberFormat="1" applyFont="1" applyFill="1" applyBorder="1" applyAlignment="1">
      <alignment horizontal="center"/>
    </xf>
    <xf numFmtId="3" fontId="4" fillId="26" borderId="60" xfId="102" applyNumberFormat="1" applyFont="1" applyFill="1" applyBorder="1" applyAlignment="1">
      <alignment horizontal="center"/>
    </xf>
    <xf numFmtId="3" fontId="4" fillId="26" borderId="60" xfId="102" applyNumberFormat="1" applyFont="1" applyFill="1" applyBorder="1" applyAlignment="1">
      <alignment wrapText="1"/>
    </xf>
    <xf numFmtId="3" fontId="4" fillId="26" borderId="148" xfId="102" applyNumberFormat="1" applyFont="1" applyFill="1" applyBorder="1" applyAlignment="1">
      <alignment horizontal="right"/>
    </xf>
    <xf numFmtId="3" fontId="4" fillId="26" borderId="60" xfId="102" applyNumberFormat="1" applyFont="1" applyFill="1" applyBorder="1" applyAlignment="1">
      <alignment horizontal="right"/>
    </xf>
    <xf numFmtId="3" fontId="4" fillId="26" borderId="61" xfId="102" applyNumberFormat="1" applyFont="1" applyFill="1" applyBorder="1" applyAlignment="1">
      <alignment horizontal="right"/>
    </xf>
    <xf numFmtId="3" fontId="4" fillId="26" borderId="149" xfId="102" applyNumberFormat="1" applyFont="1" applyFill="1" applyBorder="1" applyAlignment="1">
      <alignment horizontal="right"/>
    </xf>
    <xf numFmtId="3" fontId="26" fillId="26" borderId="146" xfId="102" applyNumberFormat="1" applyFont="1" applyFill="1" applyBorder="1" applyAlignment="1">
      <alignment horizontal="center"/>
    </xf>
    <xf numFmtId="3" fontId="26" fillId="26" borderId="60" xfId="102" applyNumberFormat="1" applyFont="1" applyFill="1" applyBorder="1" applyAlignment="1">
      <alignment horizontal="center"/>
    </xf>
    <xf numFmtId="3" fontId="26" fillId="26" borderId="60" xfId="102" applyNumberFormat="1" applyFont="1" applyFill="1" applyBorder="1" applyAlignment="1">
      <alignment wrapText="1"/>
    </xf>
    <xf numFmtId="3" fontId="26" fillId="26" borderId="148" xfId="102" applyNumberFormat="1" applyFont="1" applyFill="1" applyBorder="1" applyAlignment="1">
      <alignment horizontal="right"/>
    </xf>
    <xf numFmtId="3" fontId="26" fillId="26" borderId="60" xfId="102" applyNumberFormat="1" applyFont="1" applyFill="1" applyBorder="1" applyAlignment="1">
      <alignment horizontal="right"/>
    </xf>
    <xf numFmtId="3" fontId="26" fillId="26" borderId="61" xfId="102" applyNumberFormat="1" applyFont="1" applyFill="1" applyBorder="1" applyAlignment="1">
      <alignment horizontal="right"/>
    </xf>
    <xf numFmtId="3" fontId="32" fillId="26" borderId="149" xfId="102" applyNumberFormat="1" applyFont="1" applyFill="1" applyBorder="1" applyAlignment="1">
      <alignment horizontal="right"/>
    </xf>
    <xf numFmtId="3" fontId="26" fillId="0" borderId="63" xfId="102" applyNumberFormat="1" applyFont="1" applyBorder="1" applyAlignment="1">
      <alignment wrapText="1"/>
    </xf>
    <xf numFmtId="3" fontId="4" fillId="0" borderId="155" xfId="102" applyNumberFormat="1" applyFont="1" applyBorder="1" applyAlignment="1">
      <alignment horizontal="right"/>
    </xf>
    <xf numFmtId="3" fontId="31" fillId="0" borderId="60" xfId="102" applyNumberFormat="1" applyFont="1" applyBorder="1" applyAlignment="1">
      <alignment horizontal="left" wrapText="1" indent="4"/>
    </xf>
    <xf numFmtId="3" fontId="4" fillId="0" borderId="60" xfId="102" applyNumberFormat="1" applyFont="1" applyBorder="1" applyAlignment="1">
      <alignment horizontal="left" wrapText="1" indent="4"/>
    </xf>
    <xf numFmtId="3" fontId="26" fillId="0" borderId="60" xfId="102" applyNumberFormat="1" applyFont="1" applyBorder="1" applyAlignment="1">
      <alignment horizontal="left" wrapText="1" indent="4"/>
    </xf>
    <xf numFmtId="49" fontId="3" fillId="0" borderId="0" xfId="86" applyNumberFormat="1" applyFont="1" applyAlignment="1">
      <alignment horizontal="left" vertical="center" wrapText="1"/>
    </xf>
  </cellXfs>
  <cellStyles count="10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Ezres 2" xfId="54" xr:uid="{00000000-0005-0000-0000-000035000000}"/>
    <cellStyle name="Ezres 3" xfId="55" xr:uid="{00000000-0005-0000-0000-000036000000}"/>
    <cellStyle name="Ezres 4" xfId="56" xr:uid="{00000000-0005-0000-0000-000037000000}"/>
    <cellStyle name="Ezres 5" xfId="57" xr:uid="{00000000-0005-0000-0000-000038000000}"/>
    <cellStyle name="Figyelmeztetés" xfId="58" builtinId="11" customBuiltin="1"/>
    <cellStyle name="Good" xfId="59" xr:uid="{00000000-0005-0000-0000-00003A000000}"/>
    <cellStyle name="Heading 1" xfId="60" xr:uid="{00000000-0005-0000-0000-00003B000000}"/>
    <cellStyle name="Heading 2" xfId="61" xr:uid="{00000000-0005-0000-0000-00003C000000}"/>
    <cellStyle name="Heading 3" xfId="62" xr:uid="{00000000-0005-0000-0000-00003D000000}"/>
    <cellStyle name="Heading 4" xfId="63" xr:uid="{00000000-0005-0000-0000-00003E000000}"/>
    <cellStyle name="Hivatkozott cella" xfId="64" builtinId="24" customBuiltin="1"/>
    <cellStyle name="Input" xfId="65" xr:uid="{00000000-0005-0000-0000-000040000000}"/>
    <cellStyle name="Jegyzet" xfId="66" builtinId="10" customBuiltin="1"/>
    <cellStyle name="Jelölőszín 1" xfId="67" builtinId="29" customBuiltin="1"/>
    <cellStyle name="Jelölőszín 2" xfId="68" builtinId="33" customBuiltin="1"/>
    <cellStyle name="Jelölőszín 3" xfId="69" builtinId="37" customBuiltin="1"/>
    <cellStyle name="Jelölőszín 4" xfId="70" builtinId="41" customBuiltin="1"/>
    <cellStyle name="Jelölőszín 5" xfId="71" builtinId="45" customBuiltin="1"/>
    <cellStyle name="Jelölőszín 6" xfId="72" builtinId="49" customBuiltin="1"/>
    <cellStyle name="Jó" xfId="73" builtinId="26" customBuiltin="1"/>
    <cellStyle name="Kimenet" xfId="74" builtinId="21" customBuiltin="1"/>
    <cellStyle name="Linked Cell" xfId="75" xr:uid="{00000000-0005-0000-0000-00004A000000}"/>
    <cellStyle name="Magyarázó szöveg" xfId="76" builtinId="53" customBuiltin="1"/>
    <cellStyle name="Neutral" xfId="77" xr:uid="{00000000-0005-0000-0000-00004C000000}"/>
    <cellStyle name="Normál" xfId="0" builtinId="0"/>
    <cellStyle name="Normál 2" xfId="78" xr:uid="{00000000-0005-0000-0000-00004E000000}"/>
    <cellStyle name="Normál 3" xfId="79" xr:uid="{00000000-0005-0000-0000-00004F000000}"/>
    <cellStyle name="Normál 4" xfId="80" xr:uid="{00000000-0005-0000-0000-000050000000}"/>
    <cellStyle name="Normál 5" xfId="81" xr:uid="{00000000-0005-0000-0000-000051000000}"/>
    <cellStyle name="Normál_08_A_rszámadás 6.4. sz. mellékletek vagyonkimutatás 2" xfId="82" xr:uid="{00000000-0005-0000-0000-000052000000}"/>
    <cellStyle name="Normál_2007.évi konc. összefoglaló bevétel" xfId="83" xr:uid="{00000000-0005-0000-0000-000053000000}"/>
    <cellStyle name="Normál_2007.évi konc. összefoglaló bevétel 2" xfId="102" xr:uid="{00000000-0005-0000-0000-000054000000}"/>
    <cellStyle name="Normál_2009. évi BESZÁMOLÓ" xfId="84" xr:uid="{00000000-0005-0000-0000-000055000000}"/>
    <cellStyle name="Normál_Beruházási tábla 2007 2" xfId="103" xr:uid="{00000000-0005-0000-0000-000056000000}"/>
    <cellStyle name="Normál_Beszámoló 22. sz. melléklete Egyszerűsített éves beszámoló 2013." xfId="85" xr:uid="{00000000-0005-0000-0000-000057000000}"/>
    <cellStyle name="Normál_egysz pm" xfId="86" xr:uid="{00000000-0005-0000-0000-000058000000}"/>
    <cellStyle name="Normál_EU-s tábla kv-hez 2" xfId="104" xr:uid="{00000000-0005-0000-0000-000059000000}"/>
    <cellStyle name="Normál_minta 2" xfId="87" xr:uid="{00000000-0005-0000-0000-00005A000000}"/>
    <cellStyle name="Normál_vagyonkimutatás" xfId="88" xr:uid="{00000000-0005-0000-0000-00005B000000}"/>
    <cellStyle name="Normál_Városfejlesztési Iroda - 2008. kv. tervezés 2" xfId="101" xr:uid="{00000000-0005-0000-0000-00005C000000}"/>
    <cellStyle name="Note" xfId="89" xr:uid="{00000000-0005-0000-0000-00005D000000}"/>
    <cellStyle name="Output" xfId="90" xr:uid="{00000000-0005-0000-0000-00005E000000}"/>
    <cellStyle name="Összesen" xfId="91" builtinId="25" customBuiltin="1"/>
    <cellStyle name="Rossz" xfId="92" builtinId="27" customBuiltin="1"/>
    <cellStyle name="Semleges" xfId="93" builtinId="28" customBuiltin="1"/>
    <cellStyle name="Számítás" xfId="94" builtinId="22" customBuiltin="1"/>
    <cellStyle name="Százalék" xfId="95" builtinId="5"/>
    <cellStyle name="Százalék 2" xfId="96" xr:uid="{00000000-0005-0000-0000-000064000000}"/>
    <cellStyle name="Százalék 3" xfId="97" xr:uid="{00000000-0005-0000-0000-000065000000}"/>
    <cellStyle name="Title" xfId="98" xr:uid="{00000000-0005-0000-0000-000066000000}"/>
    <cellStyle name="Total" xfId="99" xr:uid="{00000000-0005-0000-0000-000067000000}"/>
    <cellStyle name="Warning Text" xfId="100" xr:uid="{00000000-0005-0000-0000-00006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6"/>
  <dimension ref="A1:J49"/>
  <sheetViews>
    <sheetView view="pageBreakPreview" topLeftCell="A6" zoomScaleNormal="100" zoomScaleSheetLayoutView="100" workbookViewId="0">
      <selection activeCell="J26" sqref="J26"/>
    </sheetView>
  </sheetViews>
  <sheetFormatPr defaultColWidth="9.140625" defaultRowHeight="15" x14ac:dyDescent="0.3"/>
  <cols>
    <col min="1" max="1" width="3" style="2" bestFit="1" customWidth="1"/>
    <col min="2" max="3" width="5.7109375" style="2" customWidth="1"/>
    <col min="4" max="4" width="50.7109375" style="1" customWidth="1"/>
    <col min="5" max="7" width="10.7109375" style="94" customWidth="1"/>
    <col min="8" max="8" width="12.7109375" style="94" customWidth="1"/>
    <col min="9" max="10" width="13.7109375" style="95" customWidth="1"/>
    <col min="11" max="16384" width="9.140625" style="1"/>
  </cols>
  <sheetData>
    <row r="1" spans="1:10" x14ac:dyDescent="0.3">
      <c r="B1" s="472" t="s">
        <v>350</v>
      </c>
      <c r="C1" s="472"/>
      <c r="D1" s="472"/>
      <c r="E1" s="91"/>
      <c r="F1" s="91"/>
      <c r="G1" s="91"/>
      <c r="H1" s="91"/>
      <c r="I1" s="92"/>
      <c r="J1" s="92"/>
    </row>
    <row r="2" spans="1:10" x14ac:dyDescent="0.3">
      <c r="B2" s="471" t="s">
        <v>84</v>
      </c>
      <c r="C2" s="471"/>
      <c r="D2" s="471"/>
      <c r="E2" s="471"/>
      <c r="F2" s="471"/>
      <c r="G2" s="471"/>
      <c r="H2" s="471"/>
      <c r="I2" s="471"/>
      <c r="J2" s="471"/>
    </row>
    <row r="3" spans="1:10" x14ac:dyDescent="0.3">
      <c r="B3" s="471" t="s">
        <v>351</v>
      </c>
      <c r="C3" s="471"/>
      <c r="D3" s="471"/>
      <c r="E3" s="471"/>
      <c r="F3" s="471"/>
      <c r="G3" s="471"/>
      <c r="H3" s="471"/>
      <c r="I3" s="471"/>
      <c r="J3" s="471"/>
    </row>
    <row r="4" spans="1:10" x14ac:dyDescent="0.3">
      <c r="C4" s="7"/>
      <c r="D4" s="7"/>
      <c r="E4" s="93"/>
      <c r="F4" s="93"/>
      <c r="G4" s="93"/>
      <c r="H4" s="93"/>
      <c r="I4" s="93"/>
      <c r="J4" s="2" t="s">
        <v>86</v>
      </c>
    </row>
    <row r="5" spans="1:10" s="2" customFormat="1" ht="15.75" thickBot="1" x14ac:dyDescent="0.35">
      <c r="B5" s="2" t="s">
        <v>8</v>
      </c>
      <c r="C5" s="2" t="s">
        <v>9</v>
      </c>
      <c r="D5" s="2" t="s">
        <v>22</v>
      </c>
      <c r="E5" s="93" t="s">
        <v>87</v>
      </c>
      <c r="F5" s="93" t="s">
        <v>88</v>
      </c>
      <c r="G5" s="93" t="s">
        <v>10</v>
      </c>
      <c r="H5" s="93" t="s">
        <v>89</v>
      </c>
      <c r="I5" s="93" t="s">
        <v>92</v>
      </c>
      <c r="J5" s="93" t="s">
        <v>93</v>
      </c>
    </row>
    <row r="6" spans="1:10" s="5" customFormat="1" ht="60.75" thickBot="1" x14ac:dyDescent="0.25">
      <c r="B6" s="279" t="s">
        <v>1</v>
      </c>
      <c r="C6" s="280" t="s">
        <v>2</v>
      </c>
      <c r="D6" s="281" t="s">
        <v>0</v>
      </c>
      <c r="E6" s="280" t="s">
        <v>331</v>
      </c>
      <c r="F6" s="282" t="s">
        <v>332</v>
      </c>
      <c r="G6" s="283" t="s">
        <v>352</v>
      </c>
      <c r="H6" s="311" t="s">
        <v>353</v>
      </c>
      <c r="I6" s="312" t="s">
        <v>354</v>
      </c>
      <c r="J6" s="313" t="s">
        <v>96</v>
      </c>
    </row>
    <row r="7" spans="1:10" s="8" customFormat="1" ht="21.75" customHeight="1" x14ac:dyDescent="0.3">
      <c r="A7" s="2">
        <v>1</v>
      </c>
      <c r="B7" s="284">
        <v>1</v>
      </c>
      <c r="C7" s="285"/>
      <c r="D7" s="286" t="s">
        <v>64</v>
      </c>
      <c r="E7" s="287">
        <f t="shared" ref="E7:G7" si="0">SUM(E8:E15)</f>
        <v>2660</v>
      </c>
      <c r="F7" s="287">
        <f t="shared" si="0"/>
        <v>4800</v>
      </c>
      <c r="G7" s="288">
        <f t="shared" si="0"/>
        <v>3700</v>
      </c>
      <c r="H7" s="341">
        <f t="shared" ref="H7:J7" si="1">SUM(H8:H15)</f>
        <v>3505</v>
      </c>
      <c r="I7" s="287">
        <f>SUM(I8:I15)</f>
        <v>5028</v>
      </c>
      <c r="J7" s="314">
        <f t="shared" si="1"/>
        <v>5065</v>
      </c>
    </row>
    <row r="8" spans="1:10" ht="15" customHeight="1" x14ac:dyDescent="0.3">
      <c r="A8" s="2">
        <v>2</v>
      </c>
      <c r="B8" s="289"/>
      <c r="C8" s="290">
        <v>1</v>
      </c>
      <c r="D8" s="291" t="s">
        <v>59</v>
      </c>
      <c r="E8" s="292"/>
      <c r="F8" s="292"/>
      <c r="G8" s="293"/>
      <c r="H8" s="315"/>
      <c r="I8" s="316"/>
      <c r="J8" s="317"/>
    </row>
    <row r="9" spans="1:10" ht="15" customHeight="1" x14ac:dyDescent="0.3">
      <c r="A9" s="2">
        <v>3</v>
      </c>
      <c r="B9" s="289"/>
      <c r="C9" s="290"/>
      <c r="D9" s="294" t="s">
        <v>90</v>
      </c>
      <c r="E9" s="292">
        <v>2054</v>
      </c>
      <c r="F9" s="292">
        <v>2047</v>
      </c>
      <c r="G9" s="293">
        <v>2047</v>
      </c>
      <c r="H9" s="315">
        <v>520</v>
      </c>
      <c r="I9" s="292">
        <v>2043</v>
      </c>
      <c r="J9" s="345">
        <v>2019</v>
      </c>
    </row>
    <row r="10" spans="1:10" ht="15" customHeight="1" x14ac:dyDescent="0.3">
      <c r="A10" s="2">
        <v>4</v>
      </c>
      <c r="B10" s="289"/>
      <c r="C10" s="290"/>
      <c r="D10" s="294" t="s">
        <v>295</v>
      </c>
      <c r="E10" s="292"/>
      <c r="F10" s="292">
        <v>2200</v>
      </c>
      <c r="G10" s="293">
        <v>1100</v>
      </c>
      <c r="H10" s="315">
        <v>2432</v>
      </c>
      <c r="I10" s="292">
        <v>2432</v>
      </c>
      <c r="J10" s="345">
        <v>2432</v>
      </c>
    </row>
    <row r="11" spans="1:10" ht="15" customHeight="1" x14ac:dyDescent="0.3">
      <c r="A11" s="2">
        <v>5</v>
      </c>
      <c r="B11" s="289"/>
      <c r="C11" s="290"/>
      <c r="D11" s="294" t="s">
        <v>91</v>
      </c>
      <c r="E11" s="292">
        <v>553</v>
      </c>
      <c r="F11" s="292">
        <v>553</v>
      </c>
      <c r="G11" s="293">
        <v>553</v>
      </c>
      <c r="H11" s="315">
        <v>553</v>
      </c>
      <c r="I11" s="292">
        <v>553</v>
      </c>
      <c r="J11" s="345">
        <v>553</v>
      </c>
    </row>
    <row r="12" spans="1:10" ht="15" customHeight="1" x14ac:dyDescent="0.3">
      <c r="A12" s="2">
        <v>6</v>
      </c>
      <c r="B12" s="289"/>
      <c r="C12" s="290"/>
      <c r="D12" s="294" t="s">
        <v>97</v>
      </c>
      <c r="E12" s="292">
        <v>50</v>
      </c>
      <c r="F12" s="292"/>
      <c r="G12" s="293"/>
      <c r="H12" s="315"/>
      <c r="I12" s="292"/>
      <c r="J12" s="345"/>
    </row>
    <row r="13" spans="1:10" ht="15" customHeight="1" x14ac:dyDescent="0.3">
      <c r="A13" s="2">
        <v>7</v>
      </c>
      <c r="B13" s="289"/>
      <c r="C13" s="290">
        <v>2</v>
      </c>
      <c r="D13" s="291" t="s">
        <v>11</v>
      </c>
      <c r="E13" s="292"/>
      <c r="F13" s="292"/>
      <c r="G13" s="293"/>
      <c r="H13" s="315"/>
      <c r="I13" s="316"/>
      <c r="J13" s="317"/>
    </row>
    <row r="14" spans="1:10" ht="15" customHeight="1" x14ac:dyDescent="0.3">
      <c r="A14" s="2">
        <v>8</v>
      </c>
      <c r="B14" s="289"/>
      <c r="C14" s="290">
        <v>3</v>
      </c>
      <c r="D14" s="291" t="s">
        <v>31</v>
      </c>
      <c r="E14" s="292">
        <v>3</v>
      </c>
      <c r="F14" s="292"/>
      <c r="G14" s="293"/>
      <c r="H14" s="315"/>
      <c r="I14" s="292"/>
      <c r="J14" s="345">
        <v>61</v>
      </c>
    </row>
    <row r="15" spans="1:10" ht="15" customHeight="1" x14ac:dyDescent="0.3">
      <c r="A15" s="2">
        <v>9</v>
      </c>
      <c r="B15" s="289"/>
      <c r="C15" s="290">
        <v>4</v>
      </c>
      <c r="D15" s="291" t="s">
        <v>33</v>
      </c>
      <c r="E15" s="292"/>
      <c r="F15" s="292"/>
      <c r="G15" s="293"/>
      <c r="H15" s="315"/>
      <c r="I15" s="316"/>
      <c r="J15" s="317"/>
    </row>
    <row r="16" spans="1:10" s="8" customFormat="1" ht="21.75" customHeight="1" x14ac:dyDescent="0.3">
      <c r="A16" s="2">
        <v>10</v>
      </c>
      <c r="B16" s="295">
        <v>2</v>
      </c>
      <c r="C16" s="296"/>
      <c r="D16" s="286" t="s">
        <v>65</v>
      </c>
      <c r="E16" s="297">
        <f t="shared" ref="E16:G16" si="2">SUM(E17:E19)</f>
        <v>0</v>
      </c>
      <c r="F16" s="297">
        <f t="shared" si="2"/>
        <v>0</v>
      </c>
      <c r="G16" s="298">
        <f t="shared" si="2"/>
        <v>0</v>
      </c>
      <c r="H16" s="318">
        <f t="shared" ref="H16:J16" si="3">SUM(H17:H19)</f>
        <v>0</v>
      </c>
      <c r="I16" s="297">
        <f>SUM(I17:I19)</f>
        <v>0</v>
      </c>
      <c r="J16" s="319">
        <f t="shared" si="3"/>
        <v>0</v>
      </c>
    </row>
    <row r="17" spans="1:10" ht="15" customHeight="1" x14ac:dyDescent="0.3">
      <c r="A17" s="2">
        <v>11</v>
      </c>
      <c r="B17" s="289"/>
      <c r="C17" s="290">
        <v>5</v>
      </c>
      <c r="D17" s="291" t="s">
        <v>60</v>
      </c>
      <c r="E17" s="292"/>
      <c r="F17" s="292"/>
      <c r="G17" s="293"/>
      <c r="H17" s="315"/>
      <c r="I17" s="316"/>
      <c r="J17" s="317"/>
    </row>
    <row r="18" spans="1:10" ht="15" customHeight="1" x14ac:dyDescent="0.3">
      <c r="A18" s="2">
        <v>12</v>
      </c>
      <c r="B18" s="289"/>
      <c r="C18" s="290">
        <v>6</v>
      </c>
      <c r="D18" s="291" t="s">
        <v>7</v>
      </c>
      <c r="E18" s="292"/>
      <c r="F18" s="292"/>
      <c r="G18" s="293"/>
      <c r="H18" s="315"/>
      <c r="I18" s="316"/>
      <c r="J18" s="317"/>
    </row>
    <row r="19" spans="1:10" ht="15" customHeight="1" x14ac:dyDescent="0.3">
      <c r="A19" s="2">
        <v>13</v>
      </c>
      <c r="B19" s="289"/>
      <c r="C19" s="290">
        <v>7</v>
      </c>
      <c r="D19" s="291" t="s">
        <v>43</v>
      </c>
      <c r="E19" s="292"/>
      <c r="F19" s="292"/>
      <c r="G19" s="293"/>
      <c r="H19" s="315"/>
      <c r="I19" s="316"/>
      <c r="J19" s="317"/>
    </row>
    <row r="20" spans="1:10" s="9" customFormat="1" ht="21.75" customHeight="1" x14ac:dyDescent="0.3">
      <c r="A20" s="2">
        <v>14</v>
      </c>
      <c r="B20" s="299"/>
      <c r="C20" s="300"/>
      <c r="D20" s="301" t="s">
        <v>3</v>
      </c>
      <c r="E20" s="302">
        <f t="shared" ref="E20:G20" si="4">SUM(E7,E16,)</f>
        <v>2660</v>
      </c>
      <c r="F20" s="302">
        <f t="shared" si="4"/>
        <v>4800</v>
      </c>
      <c r="G20" s="303">
        <f t="shared" si="4"/>
        <v>3700</v>
      </c>
      <c r="H20" s="342">
        <f t="shared" ref="H20:J20" si="5">SUM(H7,H16,)</f>
        <v>3505</v>
      </c>
      <c r="I20" s="302">
        <f>SUM(I7,I16,)</f>
        <v>5028</v>
      </c>
      <c r="J20" s="320">
        <f t="shared" si="5"/>
        <v>5065</v>
      </c>
    </row>
    <row r="21" spans="1:10" s="8" customFormat="1" ht="21.75" customHeight="1" x14ac:dyDescent="0.3">
      <c r="A21" s="2">
        <v>15</v>
      </c>
      <c r="B21" s="304"/>
      <c r="C21" s="296">
        <v>8</v>
      </c>
      <c r="D21" s="286" t="s">
        <v>12</v>
      </c>
      <c r="E21" s="297">
        <f t="shared" ref="E21" si="6">SUM(E22:E25)</f>
        <v>710</v>
      </c>
      <c r="F21" s="297">
        <f>SUM(F22:F25)</f>
        <v>250</v>
      </c>
      <c r="G21" s="298">
        <f t="shared" ref="E21:G21" si="7">SUM(G22:G25)</f>
        <v>1108</v>
      </c>
      <c r="H21" s="343">
        <f>SUM(H22:H25)</f>
        <v>22</v>
      </c>
      <c r="I21" s="297">
        <f t="shared" ref="I21:J21" si="8">SUM(I22:I25)</f>
        <v>391</v>
      </c>
      <c r="J21" s="319">
        <f t="shared" si="8"/>
        <v>391</v>
      </c>
    </row>
    <row r="22" spans="1:10" ht="15" customHeight="1" x14ac:dyDescent="0.3">
      <c r="A22" s="2">
        <v>16</v>
      </c>
      <c r="B22" s="289">
        <v>1</v>
      </c>
      <c r="C22" s="290"/>
      <c r="D22" s="291" t="s">
        <v>15</v>
      </c>
      <c r="E22" s="292"/>
      <c r="F22" s="292"/>
      <c r="G22" s="293"/>
      <c r="H22" s="315"/>
      <c r="I22" s="316"/>
      <c r="J22" s="317"/>
    </row>
    <row r="23" spans="1:10" ht="15" customHeight="1" x14ac:dyDescent="0.3">
      <c r="A23" s="2">
        <v>17</v>
      </c>
      <c r="B23" s="289"/>
      <c r="C23" s="290"/>
      <c r="D23" s="305" t="s">
        <v>296</v>
      </c>
      <c r="E23" s="292">
        <v>710</v>
      </c>
      <c r="F23" s="292"/>
      <c r="G23" s="293">
        <v>858</v>
      </c>
      <c r="H23" s="315"/>
      <c r="I23" s="292">
        <v>369</v>
      </c>
      <c r="J23" s="345">
        <v>369</v>
      </c>
    </row>
    <row r="24" spans="1:10" ht="15" customHeight="1" x14ac:dyDescent="0.3">
      <c r="A24" s="2">
        <v>18</v>
      </c>
      <c r="B24" s="289">
        <v>2</v>
      </c>
      <c r="C24" s="290"/>
      <c r="D24" s="291" t="s">
        <v>14</v>
      </c>
      <c r="E24" s="292"/>
      <c r="F24" s="292"/>
      <c r="G24" s="293"/>
      <c r="H24" s="315"/>
      <c r="I24" s="316"/>
      <c r="J24" s="317"/>
    </row>
    <row r="25" spans="1:10" ht="15" customHeight="1" thickBot="1" x14ac:dyDescent="0.35">
      <c r="A25" s="2">
        <v>19</v>
      </c>
      <c r="B25" s="289"/>
      <c r="C25" s="290"/>
      <c r="D25" s="305" t="s">
        <v>296</v>
      </c>
      <c r="E25" s="292"/>
      <c r="F25" s="292">
        <v>250</v>
      </c>
      <c r="G25" s="293">
        <v>250</v>
      </c>
      <c r="H25" s="315">
        <v>22</v>
      </c>
      <c r="I25" s="292">
        <v>22</v>
      </c>
      <c r="J25" s="345">
        <v>22</v>
      </c>
    </row>
    <row r="26" spans="1:10" s="9" customFormat="1" ht="21.75" customHeight="1" thickBot="1" x14ac:dyDescent="0.35">
      <c r="A26" s="2">
        <v>20</v>
      </c>
      <c r="B26" s="306"/>
      <c r="C26" s="307"/>
      <c r="D26" s="308" t="s">
        <v>4</v>
      </c>
      <c r="E26" s="309">
        <f t="shared" ref="E26:G26" si="9">SUM(E20,E21)</f>
        <v>3370</v>
      </c>
      <c r="F26" s="309">
        <f t="shared" si="9"/>
        <v>5050</v>
      </c>
      <c r="G26" s="310">
        <f t="shared" si="9"/>
        <v>4808</v>
      </c>
      <c r="H26" s="344">
        <f t="shared" ref="H26:J26" si="10">SUM(H20,H21)</f>
        <v>3527</v>
      </c>
      <c r="I26" s="309">
        <f>SUM(I20,I21)</f>
        <v>5419</v>
      </c>
      <c r="J26" s="321">
        <f t="shared" si="10"/>
        <v>5456</v>
      </c>
    </row>
    <row r="31" spans="1:10" x14ac:dyDescent="0.3">
      <c r="C31" s="7"/>
      <c r="D31" s="8"/>
      <c r="E31" s="95"/>
      <c r="F31" s="95"/>
      <c r="G31" s="95"/>
    </row>
    <row r="42" spans="1:10" s="8" customFormat="1" x14ac:dyDescent="0.3">
      <c r="A42" s="2"/>
      <c r="B42" s="2"/>
      <c r="C42" s="7"/>
      <c r="E42" s="95"/>
      <c r="F42" s="95"/>
      <c r="G42" s="95"/>
      <c r="H42" s="94"/>
      <c r="I42" s="95"/>
      <c r="J42" s="95"/>
    </row>
    <row r="47" spans="1:10" s="8" customFormat="1" x14ac:dyDescent="0.3">
      <c r="A47" s="2"/>
      <c r="B47" s="2"/>
      <c r="C47" s="7"/>
      <c r="E47" s="95"/>
      <c r="F47" s="95"/>
      <c r="G47" s="95"/>
      <c r="H47" s="94"/>
      <c r="I47" s="95"/>
      <c r="J47" s="95"/>
    </row>
    <row r="49" spans="1:10" s="8" customFormat="1" x14ac:dyDescent="0.3">
      <c r="A49" s="2"/>
      <c r="B49" s="2"/>
      <c r="C49" s="7"/>
      <c r="E49" s="95"/>
      <c r="F49" s="95"/>
      <c r="G49" s="95"/>
      <c r="H49" s="94"/>
      <c r="I49" s="95"/>
      <c r="J49" s="95"/>
    </row>
  </sheetData>
  <mergeCells count="3">
    <mergeCell ref="B2:J2"/>
    <mergeCell ref="B3:J3"/>
    <mergeCell ref="B1:D1"/>
  </mergeCells>
  <phoneticPr fontId="1" type="noConversion"/>
  <printOptions horizontalCentered="1"/>
  <pageMargins left="0.19685039370078741" right="0.19685039370078741" top="0.59055118110236227" bottom="0.59055118110236227" header="0.51181102362204722" footer="0.51181102362204722"/>
  <pageSetup paperSize="9" orientation="landscape" r:id="rId1"/>
  <headerFooter>
    <oddFooter>&amp;C-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5"/>
  <dimension ref="A1:J44"/>
  <sheetViews>
    <sheetView view="pageBreakPreview" topLeftCell="A4" zoomScaleNormal="100" zoomScaleSheetLayoutView="100" workbookViewId="0">
      <selection activeCell="J15" sqref="J15"/>
    </sheetView>
  </sheetViews>
  <sheetFormatPr defaultColWidth="9.140625" defaultRowHeight="15" x14ac:dyDescent="0.3"/>
  <cols>
    <col min="1" max="1" width="3" style="2" bestFit="1" customWidth="1"/>
    <col min="2" max="3" width="5.7109375" style="2" customWidth="1"/>
    <col min="4" max="4" width="50.7109375" style="1" customWidth="1"/>
    <col min="5" max="7" width="10.7109375" style="1" customWidth="1"/>
    <col min="8" max="8" width="12.7109375" style="1" customWidth="1"/>
    <col min="9" max="10" width="13.7109375" style="1" customWidth="1"/>
    <col min="11" max="16384" width="9.140625" style="1"/>
  </cols>
  <sheetData>
    <row r="1" spans="1:10" x14ac:dyDescent="0.3">
      <c r="B1" s="472" t="s">
        <v>355</v>
      </c>
      <c r="C1" s="472"/>
      <c r="D1" s="472"/>
      <c r="E1" s="34"/>
      <c r="F1" s="34"/>
      <c r="G1" s="34"/>
      <c r="H1" s="34"/>
      <c r="I1" s="34"/>
      <c r="J1" s="34"/>
    </row>
    <row r="2" spans="1:10" x14ac:dyDescent="0.3">
      <c r="B2" s="471" t="s">
        <v>84</v>
      </c>
      <c r="C2" s="471"/>
      <c r="D2" s="471"/>
      <c r="E2" s="471"/>
      <c r="F2" s="471"/>
      <c r="G2" s="471"/>
      <c r="H2" s="471"/>
      <c r="I2" s="471"/>
      <c r="J2" s="471"/>
    </row>
    <row r="3" spans="1:10" x14ac:dyDescent="0.3">
      <c r="B3" s="471" t="s">
        <v>356</v>
      </c>
      <c r="C3" s="471"/>
      <c r="D3" s="471"/>
      <c r="E3" s="471"/>
      <c r="F3" s="471"/>
      <c r="G3" s="471"/>
      <c r="H3" s="471"/>
      <c r="I3" s="471"/>
      <c r="J3" s="471"/>
    </row>
    <row r="4" spans="1:10" x14ac:dyDescent="0.3">
      <c r="C4" s="7"/>
      <c r="D4" s="7"/>
      <c r="E4" s="7"/>
      <c r="F4" s="7"/>
      <c r="G4" s="7"/>
      <c r="H4" s="2"/>
      <c r="I4" s="2"/>
      <c r="J4" s="2" t="s">
        <v>86</v>
      </c>
    </row>
    <row r="5" spans="1:10" s="2" customFormat="1" ht="15.75" thickBot="1" x14ac:dyDescent="0.35">
      <c r="B5" s="2" t="s">
        <v>8</v>
      </c>
      <c r="C5" s="2" t="s">
        <v>9</v>
      </c>
      <c r="D5" s="2" t="s">
        <v>22</v>
      </c>
      <c r="E5" s="2" t="s">
        <v>87</v>
      </c>
      <c r="F5" s="2" t="s">
        <v>88</v>
      </c>
      <c r="G5" s="2" t="s">
        <v>10</v>
      </c>
      <c r="H5" s="2" t="s">
        <v>89</v>
      </c>
      <c r="I5" s="2" t="s">
        <v>92</v>
      </c>
      <c r="J5" s="2" t="s">
        <v>93</v>
      </c>
    </row>
    <row r="6" spans="1:10" s="5" customFormat="1" ht="60.75" thickBot="1" x14ac:dyDescent="0.25">
      <c r="B6" s="279" t="s">
        <v>1</v>
      </c>
      <c r="C6" s="280" t="s">
        <v>2</v>
      </c>
      <c r="D6" s="281" t="s">
        <v>0</v>
      </c>
      <c r="E6" s="280" t="s">
        <v>331</v>
      </c>
      <c r="F6" s="282" t="s">
        <v>332</v>
      </c>
      <c r="G6" s="283" t="s">
        <v>352</v>
      </c>
      <c r="H6" s="329" t="s">
        <v>353</v>
      </c>
      <c r="I6" s="312" t="s">
        <v>354</v>
      </c>
      <c r="J6" s="313" t="s">
        <v>96</v>
      </c>
    </row>
    <row r="7" spans="1:10" s="8" customFormat="1" ht="21.75" customHeight="1" x14ac:dyDescent="0.3">
      <c r="A7" s="2">
        <v>1</v>
      </c>
      <c r="B7" s="322">
        <v>1</v>
      </c>
      <c r="C7" s="285"/>
      <c r="D7" s="286" t="s">
        <v>57</v>
      </c>
      <c r="E7" s="323">
        <f t="shared" ref="E7:G7" si="0">SUM(E8:E12)</f>
        <v>1792</v>
      </c>
      <c r="F7" s="323">
        <f t="shared" si="0"/>
        <v>4800</v>
      </c>
      <c r="G7" s="324">
        <f t="shared" si="0"/>
        <v>3889</v>
      </c>
      <c r="H7" s="330">
        <f t="shared" ref="H7:J7" si="1">SUM(H8:H12)</f>
        <v>3385</v>
      </c>
      <c r="I7" s="323">
        <f>SUM(I8:I12)</f>
        <v>5397</v>
      </c>
      <c r="J7" s="331">
        <f t="shared" si="1"/>
        <v>5058</v>
      </c>
    </row>
    <row r="8" spans="1:10" ht="15" customHeight="1" x14ac:dyDescent="0.3">
      <c r="A8" s="2">
        <v>2</v>
      </c>
      <c r="B8" s="289"/>
      <c r="C8" s="290">
        <v>1</v>
      </c>
      <c r="D8" s="291" t="s">
        <v>16</v>
      </c>
      <c r="E8" s="291">
        <v>54</v>
      </c>
      <c r="F8" s="291">
        <v>100</v>
      </c>
      <c r="G8" s="325">
        <v>68</v>
      </c>
      <c r="H8" s="332">
        <v>60</v>
      </c>
      <c r="I8" s="291">
        <v>89</v>
      </c>
      <c r="J8" s="333">
        <v>38</v>
      </c>
    </row>
    <row r="9" spans="1:10" ht="15" customHeight="1" x14ac:dyDescent="0.3">
      <c r="A9" s="2">
        <v>3</v>
      </c>
      <c r="B9" s="289"/>
      <c r="C9" s="290">
        <v>2</v>
      </c>
      <c r="D9" s="291" t="s">
        <v>23</v>
      </c>
      <c r="E9" s="291">
        <v>22</v>
      </c>
      <c r="F9" s="291">
        <v>30</v>
      </c>
      <c r="G9" s="325">
        <v>13</v>
      </c>
      <c r="H9" s="332">
        <v>32</v>
      </c>
      <c r="I9" s="291">
        <v>44</v>
      </c>
      <c r="J9" s="333">
        <v>15</v>
      </c>
    </row>
    <row r="10" spans="1:10" ht="15" customHeight="1" x14ac:dyDescent="0.3">
      <c r="A10" s="2">
        <v>4</v>
      </c>
      <c r="B10" s="289"/>
      <c r="C10" s="290">
        <v>3</v>
      </c>
      <c r="D10" s="291" t="s">
        <v>17</v>
      </c>
      <c r="E10" s="291">
        <v>1686</v>
      </c>
      <c r="F10" s="291">
        <v>4670</v>
      </c>
      <c r="G10" s="325">
        <v>3808</v>
      </c>
      <c r="H10" s="332">
        <v>3173</v>
      </c>
      <c r="I10" s="291">
        <v>5264</v>
      </c>
      <c r="J10" s="333">
        <v>5005</v>
      </c>
    </row>
    <row r="11" spans="1:10" ht="15" customHeight="1" x14ac:dyDescent="0.3">
      <c r="A11" s="2">
        <v>5</v>
      </c>
      <c r="B11" s="289"/>
      <c r="C11" s="290">
        <v>4</v>
      </c>
      <c r="D11" s="291" t="s">
        <v>19</v>
      </c>
      <c r="E11" s="291"/>
      <c r="F11" s="291"/>
      <c r="G11" s="325"/>
      <c r="H11" s="332"/>
      <c r="I11" s="291"/>
      <c r="J11" s="333"/>
    </row>
    <row r="12" spans="1:10" ht="15" customHeight="1" x14ac:dyDescent="0.3">
      <c r="A12" s="2">
        <v>6</v>
      </c>
      <c r="B12" s="289"/>
      <c r="C12" s="290">
        <v>5</v>
      </c>
      <c r="D12" s="291" t="s">
        <v>62</v>
      </c>
      <c r="E12" s="291">
        <v>30</v>
      </c>
      <c r="F12" s="291"/>
      <c r="G12" s="325"/>
      <c r="H12" s="332">
        <v>120</v>
      </c>
      <c r="I12" s="291"/>
      <c r="J12" s="333"/>
    </row>
    <row r="13" spans="1:10" s="8" customFormat="1" ht="21.75" customHeight="1" x14ac:dyDescent="0.3">
      <c r="A13" s="2">
        <v>7</v>
      </c>
      <c r="B13" s="304">
        <v>2</v>
      </c>
      <c r="C13" s="296"/>
      <c r="D13" s="286" t="s">
        <v>58</v>
      </c>
      <c r="E13" s="286">
        <f t="shared" ref="E13:G13" si="2">SUM(E14:E16)</f>
        <v>470</v>
      </c>
      <c r="F13" s="286">
        <f t="shared" si="2"/>
        <v>250</v>
      </c>
      <c r="G13" s="326">
        <f t="shared" si="2"/>
        <v>528</v>
      </c>
      <c r="H13" s="334">
        <f t="shared" ref="H13:J13" si="3">SUM(H14:H16)</f>
        <v>142</v>
      </c>
      <c r="I13" s="286">
        <f>SUM(I14:I16)</f>
        <v>22</v>
      </c>
      <c r="J13" s="335">
        <f t="shared" si="3"/>
        <v>18</v>
      </c>
    </row>
    <row r="14" spans="1:10" ht="15" customHeight="1" x14ac:dyDescent="0.3">
      <c r="A14" s="2">
        <v>8</v>
      </c>
      <c r="B14" s="289"/>
      <c r="C14" s="290">
        <v>1</v>
      </c>
      <c r="D14" s="291" t="s">
        <v>21</v>
      </c>
      <c r="E14" s="291">
        <v>470</v>
      </c>
      <c r="F14" s="291">
        <v>250</v>
      </c>
      <c r="G14" s="325">
        <v>528</v>
      </c>
      <c r="H14" s="332">
        <v>142</v>
      </c>
      <c r="I14" s="291">
        <v>22</v>
      </c>
      <c r="J14" s="333">
        <v>18</v>
      </c>
    </row>
    <row r="15" spans="1:10" ht="15" customHeight="1" x14ac:dyDescent="0.3">
      <c r="A15" s="2">
        <v>9</v>
      </c>
      <c r="B15" s="289"/>
      <c r="C15" s="290">
        <v>2</v>
      </c>
      <c r="D15" s="291" t="s">
        <v>20</v>
      </c>
      <c r="E15" s="291"/>
      <c r="F15" s="291"/>
      <c r="G15" s="325"/>
      <c r="H15" s="332"/>
      <c r="I15" s="291"/>
      <c r="J15" s="333"/>
    </row>
    <row r="16" spans="1:10" ht="15" customHeight="1" x14ac:dyDescent="0.3">
      <c r="A16" s="2">
        <v>10</v>
      </c>
      <c r="B16" s="289"/>
      <c r="C16" s="290">
        <v>3</v>
      </c>
      <c r="D16" s="291" t="s">
        <v>63</v>
      </c>
      <c r="E16" s="291"/>
      <c r="F16" s="291"/>
      <c r="G16" s="325"/>
      <c r="H16" s="332"/>
      <c r="I16" s="291"/>
      <c r="J16" s="333"/>
    </row>
    <row r="17" spans="1:10" s="9" customFormat="1" ht="21.75" customHeight="1" x14ac:dyDescent="0.3">
      <c r="A17" s="2">
        <v>11</v>
      </c>
      <c r="B17" s="299"/>
      <c r="C17" s="300"/>
      <c r="D17" s="301" t="s">
        <v>68</v>
      </c>
      <c r="E17" s="301">
        <f t="shared" ref="E17:G17" si="4">SUM(E7,E13,)</f>
        <v>2262</v>
      </c>
      <c r="F17" s="301">
        <f t="shared" si="4"/>
        <v>5050</v>
      </c>
      <c r="G17" s="327">
        <f t="shared" si="4"/>
        <v>4417</v>
      </c>
      <c r="H17" s="336">
        <f t="shared" ref="H17:J17" si="5">SUM(H7,H13,)</f>
        <v>3527</v>
      </c>
      <c r="I17" s="301">
        <f t="shared" si="5"/>
        <v>5419</v>
      </c>
      <c r="J17" s="337">
        <f t="shared" si="5"/>
        <v>5076</v>
      </c>
    </row>
    <row r="18" spans="1:10" s="8" customFormat="1" ht="21.75" customHeight="1" x14ac:dyDescent="0.3">
      <c r="A18" s="2">
        <v>12</v>
      </c>
      <c r="B18" s="304"/>
      <c r="C18" s="296"/>
      <c r="D18" s="286" t="s">
        <v>6</v>
      </c>
      <c r="E18" s="286">
        <f t="shared" ref="E18:G18" si="6">SUM(E19:E20)</f>
        <v>0</v>
      </c>
      <c r="F18" s="286">
        <f t="shared" si="6"/>
        <v>0</v>
      </c>
      <c r="G18" s="326">
        <f t="shared" si="6"/>
        <v>0</v>
      </c>
      <c r="H18" s="334">
        <f t="shared" ref="H18:J18" si="7">SUM(H19:H20)</f>
        <v>0</v>
      </c>
      <c r="I18" s="286">
        <f>SUM(I19:I20)</f>
        <v>0</v>
      </c>
      <c r="J18" s="335">
        <f t="shared" si="7"/>
        <v>0</v>
      </c>
    </row>
    <row r="19" spans="1:10" ht="15" customHeight="1" x14ac:dyDescent="0.3">
      <c r="A19" s="2">
        <v>13</v>
      </c>
      <c r="B19" s="289">
        <v>1</v>
      </c>
      <c r="C19" s="290"/>
      <c r="D19" s="291" t="s">
        <v>18</v>
      </c>
      <c r="E19" s="291"/>
      <c r="F19" s="291"/>
      <c r="G19" s="325"/>
      <c r="H19" s="332"/>
      <c r="I19" s="291"/>
      <c r="J19" s="333"/>
    </row>
    <row r="20" spans="1:10" ht="15" customHeight="1" thickBot="1" x14ac:dyDescent="0.35">
      <c r="A20" s="2">
        <v>14</v>
      </c>
      <c r="B20" s="289">
        <v>2</v>
      </c>
      <c r="C20" s="290"/>
      <c r="D20" s="291" t="s">
        <v>13</v>
      </c>
      <c r="E20" s="291"/>
      <c r="F20" s="291"/>
      <c r="G20" s="325"/>
      <c r="H20" s="332"/>
      <c r="I20" s="291"/>
      <c r="J20" s="333"/>
    </row>
    <row r="21" spans="1:10" s="9" customFormat="1" ht="21.75" customHeight="1" thickBot="1" x14ac:dyDescent="0.35">
      <c r="A21" s="2">
        <v>15</v>
      </c>
      <c r="B21" s="306"/>
      <c r="C21" s="307"/>
      <c r="D21" s="308" t="s">
        <v>5</v>
      </c>
      <c r="E21" s="308">
        <f t="shared" ref="E21:G21" si="8">SUM(E17,E18)</f>
        <v>2262</v>
      </c>
      <c r="F21" s="308">
        <f t="shared" si="8"/>
        <v>5050</v>
      </c>
      <c r="G21" s="328">
        <f t="shared" si="8"/>
        <v>4417</v>
      </c>
      <c r="H21" s="338">
        <f t="shared" ref="H21:J21" si="9">SUM(H17,H18)</f>
        <v>3527</v>
      </c>
      <c r="I21" s="308">
        <f>SUM(I17,I18)</f>
        <v>5419</v>
      </c>
      <c r="J21" s="339">
        <f t="shared" si="9"/>
        <v>5076</v>
      </c>
    </row>
    <row r="22" spans="1:10" x14ac:dyDescent="0.3">
      <c r="E22" s="1">
        <f>+'1.Bev'!E26-'2.Kiad'!E21</f>
        <v>1108</v>
      </c>
      <c r="F22" s="1">
        <f>+'1.Bev'!F26-'2.Kiad'!F21</f>
        <v>0</v>
      </c>
      <c r="G22" s="1">
        <f>+'1.Bev'!G26-'2.Kiad'!G21</f>
        <v>391</v>
      </c>
      <c r="H22" s="1">
        <f>+'1.Bev'!H26-'2.Kiad'!H21</f>
        <v>0</v>
      </c>
      <c r="I22" s="1">
        <f>+'1.Bev'!I26-'2.Kiad'!I21</f>
        <v>0</v>
      </c>
      <c r="J22" s="1">
        <f>+'1.Bev'!J26-'2.Kiad'!J21</f>
        <v>380</v>
      </c>
    </row>
    <row r="26" spans="1:10" x14ac:dyDescent="0.3">
      <c r="C26" s="7"/>
      <c r="D26" s="8"/>
      <c r="E26" s="8"/>
      <c r="F26" s="8"/>
      <c r="G26" s="8"/>
      <c r="H26" s="8"/>
      <c r="I26" s="8"/>
      <c r="J26" s="8"/>
    </row>
    <row r="37" spans="1:3" s="8" customFormat="1" x14ac:dyDescent="0.3">
      <c r="A37" s="2"/>
      <c r="B37" s="2"/>
      <c r="C37" s="7"/>
    </row>
    <row r="42" spans="1:3" s="8" customFormat="1" x14ac:dyDescent="0.3">
      <c r="A42" s="2"/>
      <c r="B42" s="2"/>
      <c r="C42" s="7"/>
    </row>
    <row r="44" spans="1:3" s="8" customFormat="1" x14ac:dyDescent="0.3">
      <c r="A44" s="2"/>
      <c r="B44" s="2"/>
      <c r="C44" s="7"/>
    </row>
  </sheetData>
  <mergeCells count="3">
    <mergeCell ref="B2:J2"/>
    <mergeCell ref="B3:J3"/>
    <mergeCell ref="B1:D1"/>
  </mergeCells>
  <phoneticPr fontId="1" type="noConversion"/>
  <printOptions horizontalCentered="1"/>
  <pageMargins left="0.19685039370078741" right="0.19685039370078741" top="0.59055118110236227" bottom="0.59055118110236227" header="0.51181102362204722" footer="0.51181102362204722"/>
  <pageSetup paperSize="9" orientation="landscape" r:id="rId1"/>
  <headerFooter>
    <oddFooter>&amp;C-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563A4-A0EB-4617-B54A-F50AFF0B756F}">
  <sheetPr>
    <pageSetUpPr fitToPage="1"/>
  </sheetPr>
  <dimension ref="A1:K224"/>
  <sheetViews>
    <sheetView view="pageBreakPreview" zoomScaleNormal="100" zoomScaleSheetLayoutView="100" workbookViewId="0">
      <selection activeCell="A65" sqref="A65:A88"/>
    </sheetView>
  </sheetViews>
  <sheetFormatPr defaultColWidth="9.140625" defaultRowHeight="15" x14ac:dyDescent="0.3"/>
  <cols>
    <col min="1" max="1" width="3" style="389" customWidth="1"/>
    <col min="2" max="3" width="4.7109375" style="396" customWidth="1"/>
    <col min="4" max="4" width="60.7109375" style="459" customWidth="1"/>
    <col min="5" max="9" width="13.7109375" style="391" customWidth="1"/>
    <col min="10" max="10" width="15.7109375" style="429" customWidth="1"/>
    <col min="11" max="16384" width="9.140625" style="391"/>
  </cols>
  <sheetData>
    <row r="1" spans="1:10" ht="15" customHeight="1" x14ac:dyDescent="0.3">
      <c r="B1" s="3" t="s">
        <v>357</v>
      </c>
      <c r="C1" s="390"/>
      <c r="D1" s="390"/>
      <c r="J1" s="392"/>
    </row>
    <row r="2" spans="1:10" ht="15" customHeight="1" x14ac:dyDescent="0.3">
      <c r="B2" s="473" t="s">
        <v>84</v>
      </c>
      <c r="C2" s="473"/>
      <c r="D2" s="473"/>
      <c r="E2" s="473"/>
      <c r="F2" s="473"/>
      <c r="G2" s="473"/>
      <c r="H2" s="473"/>
      <c r="I2" s="473"/>
      <c r="J2" s="473"/>
    </row>
    <row r="3" spans="1:10" s="395" customFormat="1" ht="15" customHeight="1" x14ac:dyDescent="0.2">
      <c r="A3" s="389"/>
      <c r="B3" s="474" t="s">
        <v>358</v>
      </c>
      <c r="C3" s="474"/>
      <c r="D3" s="474"/>
      <c r="E3" s="474"/>
      <c r="F3" s="474"/>
      <c r="G3" s="474"/>
      <c r="H3" s="474"/>
      <c r="I3" s="474"/>
      <c r="J3" s="474"/>
    </row>
    <row r="4" spans="1:10" ht="15" customHeight="1" x14ac:dyDescent="0.3">
      <c r="D4" s="397"/>
      <c r="I4" s="392"/>
      <c r="J4" s="392" t="s">
        <v>86</v>
      </c>
    </row>
    <row r="5" spans="1:10" s="396" customFormat="1" ht="15" customHeight="1" thickBot="1" x14ac:dyDescent="0.35">
      <c r="A5" s="398"/>
      <c r="B5" s="396" t="s">
        <v>8</v>
      </c>
      <c r="C5" s="399" t="s">
        <v>9</v>
      </c>
      <c r="D5" s="396" t="s">
        <v>100</v>
      </c>
      <c r="E5" s="396" t="s">
        <v>87</v>
      </c>
      <c r="F5" s="396" t="s">
        <v>88</v>
      </c>
      <c r="G5" s="396" t="s">
        <v>10</v>
      </c>
      <c r="H5" s="396" t="s">
        <v>89</v>
      </c>
      <c r="I5" s="396" t="s">
        <v>92</v>
      </c>
      <c r="J5" s="396" t="s">
        <v>93</v>
      </c>
    </row>
    <row r="6" spans="1:10" s="394" customFormat="1" ht="30" customHeight="1" x14ac:dyDescent="0.2">
      <c r="B6" s="475" t="s">
        <v>325</v>
      </c>
      <c r="C6" s="477" t="s">
        <v>326</v>
      </c>
      <c r="D6" s="479" t="s">
        <v>0</v>
      </c>
      <c r="E6" s="481" t="s">
        <v>57</v>
      </c>
      <c r="F6" s="481"/>
      <c r="G6" s="481"/>
      <c r="H6" s="481"/>
      <c r="I6" s="482"/>
      <c r="J6" s="483" t="s">
        <v>359</v>
      </c>
    </row>
    <row r="7" spans="1:10" s="394" customFormat="1" ht="45" customHeight="1" thickBot="1" x14ac:dyDescent="0.25">
      <c r="B7" s="476"/>
      <c r="C7" s="478"/>
      <c r="D7" s="480"/>
      <c r="E7" s="400" t="s">
        <v>16</v>
      </c>
      <c r="F7" s="400" t="s">
        <v>333</v>
      </c>
      <c r="G7" s="400" t="s">
        <v>17</v>
      </c>
      <c r="H7" s="400" t="s">
        <v>334</v>
      </c>
      <c r="I7" s="401" t="s">
        <v>335</v>
      </c>
      <c r="J7" s="484"/>
    </row>
    <row r="8" spans="1:10" s="394" customFormat="1" ht="22.5" customHeight="1" x14ac:dyDescent="0.3">
      <c r="A8" s="398">
        <v>1</v>
      </c>
      <c r="B8" s="402">
        <v>1</v>
      </c>
      <c r="C8" s="403" t="s">
        <v>84</v>
      </c>
      <c r="D8" s="404"/>
      <c r="E8" s="405"/>
      <c r="F8" s="406"/>
      <c r="G8" s="406"/>
      <c r="H8" s="406"/>
      <c r="I8" s="407"/>
      <c r="J8" s="408"/>
    </row>
    <row r="9" spans="1:10" ht="18" customHeight="1" x14ac:dyDescent="0.3">
      <c r="A9" s="398">
        <v>2</v>
      </c>
      <c r="B9" s="409"/>
      <c r="C9" s="410">
        <v>1</v>
      </c>
      <c r="D9" s="361" t="s">
        <v>336</v>
      </c>
      <c r="E9" s="411"/>
      <c r="F9" s="412"/>
      <c r="G9" s="412"/>
      <c r="H9" s="412"/>
      <c r="I9" s="413"/>
      <c r="J9" s="414"/>
    </row>
    <row r="10" spans="1:10" s="422" customFormat="1" x14ac:dyDescent="0.3">
      <c r="A10" s="398">
        <v>3</v>
      </c>
      <c r="B10" s="415"/>
      <c r="C10" s="416"/>
      <c r="D10" s="417" t="s">
        <v>337</v>
      </c>
      <c r="E10" s="418">
        <v>60</v>
      </c>
      <c r="F10" s="419">
        <v>32</v>
      </c>
      <c r="G10" s="419">
        <v>66</v>
      </c>
      <c r="H10" s="419"/>
      <c r="I10" s="420"/>
      <c r="J10" s="421">
        <f>SUM(E10:I10)</f>
        <v>158</v>
      </c>
    </row>
    <row r="11" spans="1:10" s="429" customFormat="1" x14ac:dyDescent="0.3">
      <c r="A11" s="398">
        <v>4</v>
      </c>
      <c r="B11" s="423"/>
      <c r="C11" s="424"/>
      <c r="D11" s="425" t="s">
        <v>360</v>
      </c>
      <c r="E11" s="426">
        <v>50</v>
      </c>
      <c r="F11" s="427">
        <v>27</v>
      </c>
      <c r="G11" s="427">
        <v>292</v>
      </c>
      <c r="H11" s="427"/>
      <c r="I11" s="428"/>
      <c r="J11" s="414">
        <f>SUM(E11:I11)</f>
        <v>369</v>
      </c>
    </row>
    <row r="12" spans="1:10" s="437" customFormat="1" x14ac:dyDescent="0.3">
      <c r="A12" s="398">
        <v>5</v>
      </c>
      <c r="B12" s="430"/>
      <c r="C12" s="431"/>
      <c r="D12" s="432" t="s">
        <v>349</v>
      </c>
      <c r="E12" s="433"/>
      <c r="F12" s="434"/>
      <c r="G12" s="434">
        <v>295</v>
      </c>
      <c r="H12" s="434"/>
      <c r="I12" s="435"/>
      <c r="J12" s="436">
        <f>SUM(E12:I12)</f>
        <v>295</v>
      </c>
    </row>
    <row r="13" spans="1:10" ht="18" customHeight="1" x14ac:dyDescent="0.3">
      <c r="A13" s="398">
        <v>6</v>
      </c>
      <c r="B13" s="438"/>
      <c r="C13" s="439">
        <v>2</v>
      </c>
      <c r="D13" s="440" t="s">
        <v>338</v>
      </c>
      <c r="E13" s="441"/>
      <c r="F13" s="442"/>
      <c r="G13" s="442"/>
      <c r="H13" s="442"/>
      <c r="I13" s="443"/>
      <c r="J13" s="444"/>
    </row>
    <row r="14" spans="1:10" s="422" customFormat="1" x14ac:dyDescent="0.3">
      <c r="A14" s="398">
        <v>7</v>
      </c>
      <c r="B14" s="415"/>
      <c r="C14" s="416"/>
      <c r="D14" s="417" t="s">
        <v>337</v>
      </c>
      <c r="E14" s="418"/>
      <c r="F14" s="419"/>
      <c r="G14" s="419">
        <v>200</v>
      </c>
      <c r="H14" s="419"/>
      <c r="I14" s="420"/>
      <c r="J14" s="421">
        <f>SUM(E14:I14)</f>
        <v>200</v>
      </c>
    </row>
    <row r="15" spans="1:10" s="429" customFormat="1" x14ac:dyDescent="0.3">
      <c r="A15" s="398">
        <v>8</v>
      </c>
      <c r="B15" s="423"/>
      <c r="C15" s="424"/>
      <c r="D15" s="425" t="s">
        <v>360</v>
      </c>
      <c r="E15" s="426">
        <v>24</v>
      </c>
      <c r="F15" s="427">
        <v>12</v>
      </c>
      <c r="G15" s="427">
        <v>259</v>
      </c>
      <c r="H15" s="427"/>
      <c r="I15" s="428"/>
      <c r="J15" s="414">
        <f>SUM(E15:I15)</f>
        <v>295</v>
      </c>
    </row>
    <row r="16" spans="1:10" s="437" customFormat="1" x14ac:dyDescent="0.3">
      <c r="A16" s="398">
        <v>9</v>
      </c>
      <c r="B16" s="430"/>
      <c r="C16" s="431"/>
      <c r="D16" s="432" t="s">
        <v>349</v>
      </c>
      <c r="E16" s="433">
        <v>24</v>
      </c>
      <c r="F16" s="434">
        <v>10</v>
      </c>
      <c r="G16" s="434">
        <v>255</v>
      </c>
      <c r="H16" s="434"/>
      <c r="I16" s="435"/>
      <c r="J16" s="436">
        <f>SUM(E16:I16)</f>
        <v>289</v>
      </c>
    </row>
    <row r="17" spans="1:10" ht="18" customHeight="1" x14ac:dyDescent="0.3">
      <c r="A17" s="398">
        <v>10</v>
      </c>
      <c r="B17" s="438"/>
      <c r="C17" s="410">
        <v>3</v>
      </c>
      <c r="D17" s="440" t="s">
        <v>339</v>
      </c>
      <c r="E17" s="441"/>
      <c r="F17" s="442"/>
      <c r="G17" s="442"/>
      <c r="H17" s="442"/>
      <c r="I17" s="443"/>
      <c r="J17" s="444"/>
    </row>
    <row r="18" spans="1:10" s="422" customFormat="1" x14ac:dyDescent="0.3">
      <c r="A18" s="398">
        <v>11</v>
      </c>
      <c r="B18" s="415"/>
      <c r="C18" s="416"/>
      <c r="D18" s="417" t="s">
        <v>337</v>
      </c>
      <c r="E18" s="418"/>
      <c r="F18" s="419"/>
      <c r="G18" s="419">
        <v>195</v>
      </c>
      <c r="H18" s="419"/>
      <c r="I18" s="420"/>
      <c r="J18" s="421">
        <f t="shared" ref="J18:J32" si="0">SUM(E18:I18)</f>
        <v>195</v>
      </c>
    </row>
    <row r="19" spans="1:10" s="429" customFormat="1" x14ac:dyDescent="0.3">
      <c r="A19" s="398">
        <v>12</v>
      </c>
      <c r="B19" s="423"/>
      <c r="C19" s="424"/>
      <c r="D19" s="425" t="s">
        <v>360</v>
      </c>
      <c r="E19" s="426"/>
      <c r="F19" s="427"/>
      <c r="G19" s="427">
        <v>733</v>
      </c>
      <c r="H19" s="427"/>
      <c r="I19" s="428"/>
      <c r="J19" s="414">
        <f t="shared" si="0"/>
        <v>733</v>
      </c>
    </row>
    <row r="20" spans="1:10" s="437" customFormat="1" x14ac:dyDescent="0.3">
      <c r="A20" s="398">
        <v>13</v>
      </c>
      <c r="B20" s="430"/>
      <c r="C20" s="431"/>
      <c r="D20" s="432" t="s">
        <v>349</v>
      </c>
      <c r="E20" s="433"/>
      <c r="F20" s="434"/>
      <c r="G20" s="434">
        <v>714</v>
      </c>
      <c r="H20" s="434"/>
      <c r="I20" s="435"/>
      <c r="J20" s="436">
        <f t="shared" si="0"/>
        <v>714</v>
      </c>
    </row>
    <row r="21" spans="1:10" ht="18" customHeight="1" x14ac:dyDescent="0.3">
      <c r="A21" s="398">
        <v>14</v>
      </c>
      <c r="B21" s="438"/>
      <c r="C21" s="439">
        <v>4</v>
      </c>
      <c r="D21" s="440" t="s">
        <v>361</v>
      </c>
      <c r="E21" s="441"/>
      <c r="F21" s="442"/>
      <c r="G21" s="442"/>
      <c r="H21" s="442"/>
      <c r="I21" s="443"/>
      <c r="J21" s="444"/>
    </row>
    <row r="22" spans="1:10" s="422" customFormat="1" x14ac:dyDescent="0.3">
      <c r="A22" s="398">
        <v>15</v>
      </c>
      <c r="B22" s="415"/>
      <c r="C22" s="416"/>
      <c r="D22" s="417" t="s">
        <v>337</v>
      </c>
      <c r="E22" s="418"/>
      <c r="F22" s="419"/>
      <c r="G22" s="419">
        <v>300</v>
      </c>
      <c r="H22" s="419"/>
      <c r="I22" s="420"/>
      <c r="J22" s="421">
        <f t="shared" si="0"/>
        <v>300</v>
      </c>
    </row>
    <row r="23" spans="1:10" s="429" customFormat="1" x14ac:dyDescent="0.3">
      <c r="A23" s="398">
        <v>16</v>
      </c>
      <c r="B23" s="423"/>
      <c r="C23" s="424"/>
      <c r="D23" s="425" t="s">
        <v>360</v>
      </c>
      <c r="E23" s="426"/>
      <c r="F23" s="427"/>
      <c r="G23" s="427">
        <v>340</v>
      </c>
      <c r="H23" s="427"/>
      <c r="I23" s="428"/>
      <c r="J23" s="414">
        <f t="shared" si="0"/>
        <v>340</v>
      </c>
    </row>
    <row r="24" spans="1:10" s="437" customFormat="1" x14ac:dyDescent="0.3">
      <c r="A24" s="398">
        <v>17</v>
      </c>
      <c r="B24" s="430"/>
      <c r="C24" s="431"/>
      <c r="D24" s="432" t="s">
        <v>349</v>
      </c>
      <c r="E24" s="433"/>
      <c r="F24" s="434"/>
      <c r="G24" s="434">
        <v>331</v>
      </c>
      <c r="H24" s="434"/>
      <c r="I24" s="435"/>
      <c r="J24" s="436">
        <f t="shared" si="0"/>
        <v>331</v>
      </c>
    </row>
    <row r="25" spans="1:10" ht="18" customHeight="1" x14ac:dyDescent="0.3">
      <c r="A25" s="398">
        <v>18</v>
      </c>
      <c r="B25" s="438"/>
      <c r="C25" s="410">
        <v>5</v>
      </c>
      <c r="D25" s="440" t="s">
        <v>341</v>
      </c>
      <c r="E25" s="441"/>
      <c r="F25" s="442"/>
      <c r="G25" s="442"/>
      <c r="H25" s="442"/>
      <c r="I25" s="443"/>
      <c r="J25" s="444"/>
    </row>
    <row r="26" spans="1:10" s="422" customFormat="1" x14ac:dyDescent="0.3">
      <c r="A26" s="398">
        <v>19</v>
      </c>
      <c r="B26" s="415"/>
      <c r="C26" s="416"/>
      <c r="D26" s="417" t="s">
        <v>337</v>
      </c>
      <c r="E26" s="418"/>
      <c r="F26" s="419"/>
      <c r="G26" s="419">
        <v>50</v>
      </c>
      <c r="H26" s="419"/>
      <c r="I26" s="420"/>
      <c r="J26" s="421">
        <f t="shared" si="0"/>
        <v>50</v>
      </c>
    </row>
    <row r="27" spans="1:10" s="429" customFormat="1" x14ac:dyDescent="0.3">
      <c r="A27" s="398">
        <v>20</v>
      </c>
      <c r="B27" s="423"/>
      <c r="C27" s="424"/>
      <c r="D27" s="425" t="s">
        <v>360</v>
      </c>
      <c r="E27" s="426"/>
      <c r="F27" s="427"/>
      <c r="G27" s="427">
        <v>0</v>
      </c>
      <c r="H27" s="427"/>
      <c r="I27" s="428"/>
      <c r="J27" s="414">
        <f t="shared" si="0"/>
        <v>0</v>
      </c>
    </row>
    <row r="28" spans="1:10" s="437" customFormat="1" x14ac:dyDescent="0.3">
      <c r="A28" s="398">
        <v>21</v>
      </c>
      <c r="B28" s="430"/>
      <c r="C28" s="431"/>
      <c r="D28" s="432" t="s">
        <v>349</v>
      </c>
      <c r="E28" s="433"/>
      <c r="F28" s="434"/>
      <c r="G28" s="434">
        <v>0</v>
      </c>
      <c r="H28" s="434"/>
      <c r="I28" s="435"/>
      <c r="J28" s="436">
        <f t="shared" si="0"/>
        <v>0</v>
      </c>
    </row>
    <row r="29" spans="1:10" ht="18" customHeight="1" x14ac:dyDescent="0.3">
      <c r="A29" s="398">
        <v>22</v>
      </c>
      <c r="B29" s="438"/>
      <c r="C29" s="439">
        <v>6</v>
      </c>
      <c r="D29" s="440" t="s">
        <v>362</v>
      </c>
      <c r="E29" s="441"/>
      <c r="F29" s="442"/>
      <c r="G29" s="442"/>
      <c r="H29" s="442"/>
      <c r="I29" s="443"/>
      <c r="J29" s="444"/>
    </row>
    <row r="30" spans="1:10" s="422" customFormat="1" x14ac:dyDescent="0.3">
      <c r="A30" s="398">
        <v>23</v>
      </c>
      <c r="B30" s="415"/>
      <c r="C30" s="416"/>
      <c r="D30" s="417" t="s">
        <v>337</v>
      </c>
      <c r="E30" s="418"/>
      <c r="F30" s="419"/>
      <c r="G30" s="419">
        <v>30</v>
      </c>
      <c r="H30" s="419"/>
      <c r="I30" s="420"/>
      <c r="J30" s="421">
        <f t="shared" si="0"/>
        <v>30</v>
      </c>
    </row>
    <row r="31" spans="1:10" s="429" customFormat="1" x14ac:dyDescent="0.3">
      <c r="A31" s="398">
        <v>24</v>
      </c>
      <c r="B31" s="423"/>
      <c r="C31" s="424"/>
      <c r="D31" s="425" t="s">
        <v>360</v>
      </c>
      <c r="E31" s="426"/>
      <c r="F31" s="427"/>
      <c r="G31" s="427">
        <v>40</v>
      </c>
      <c r="H31" s="427"/>
      <c r="I31" s="428"/>
      <c r="J31" s="414">
        <f t="shared" si="0"/>
        <v>40</v>
      </c>
    </row>
    <row r="32" spans="1:10" s="437" customFormat="1" x14ac:dyDescent="0.3">
      <c r="A32" s="398">
        <v>25</v>
      </c>
      <c r="B32" s="430"/>
      <c r="C32" s="431"/>
      <c r="D32" s="432" t="s">
        <v>349</v>
      </c>
      <c r="E32" s="433"/>
      <c r="F32" s="434"/>
      <c r="G32" s="434">
        <v>40</v>
      </c>
      <c r="H32" s="434"/>
      <c r="I32" s="435"/>
      <c r="J32" s="436">
        <f t="shared" si="0"/>
        <v>40</v>
      </c>
    </row>
    <row r="33" spans="1:10" ht="18" customHeight="1" x14ac:dyDescent="0.3">
      <c r="A33" s="398">
        <v>26</v>
      </c>
      <c r="B33" s="438"/>
      <c r="C33" s="410">
        <v>7</v>
      </c>
      <c r="D33" s="440" t="s">
        <v>363</v>
      </c>
      <c r="E33" s="445"/>
      <c r="F33" s="446"/>
      <c r="G33" s="446"/>
      <c r="H33" s="446"/>
      <c r="I33" s="447"/>
      <c r="J33" s="414"/>
    </row>
    <row r="34" spans="1:10" s="422" customFormat="1" x14ac:dyDescent="0.3">
      <c r="A34" s="398">
        <v>27</v>
      </c>
      <c r="B34" s="415"/>
      <c r="C34" s="416"/>
      <c r="D34" s="417" t="s">
        <v>337</v>
      </c>
      <c r="E34" s="418"/>
      <c r="F34" s="419"/>
      <c r="G34" s="419">
        <v>532</v>
      </c>
      <c r="H34" s="419"/>
      <c r="I34" s="420"/>
      <c r="J34" s="421">
        <f>SUM(E34:I34)</f>
        <v>532</v>
      </c>
    </row>
    <row r="35" spans="1:10" s="429" customFormat="1" x14ac:dyDescent="0.3">
      <c r="A35" s="398">
        <v>28</v>
      </c>
      <c r="B35" s="423"/>
      <c r="C35" s="424"/>
      <c r="D35" s="425" t="s">
        <v>360</v>
      </c>
      <c r="E35" s="426"/>
      <c r="F35" s="427"/>
      <c r="G35" s="427">
        <v>542</v>
      </c>
      <c r="H35" s="427"/>
      <c r="I35" s="428"/>
      <c r="J35" s="414">
        <f>SUM(E35:I35)</f>
        <v>542</v>
      </c>
    </row>
    <row r="36" spans="1:10" s="437" customFormat="1" x14ac:dyDescent="0.3">
      <c r="A36" s="398">
        <v>29</v>
      </c>
      <c r="B36" s="430"/>
      <c r="C36" s="431"/>
      <c r="D36" s="432" t="s">
        <v>349</v>
      </c>
      <c r="E36" s="433"/>
      <c r="F36" s="434"/>
      <c r="G36" s="434">
        <v>542</v>
      </c>
      <c r="H36" s="434"/>
      <c r="I36" s="435"/>
      <c r="J36" s="436">
        <f>SUM(E36:I36)</f>
        <v>542</v>
      </c>
    </row>
    <row r="37" spans="1:10" ht="18" customHeight="1" x14ac:dyDescent="0.3">
      <c r="A37" s="398">
        <v>30</v>
      </c>
      <c r="B37" s="438"/>
      <c r="C37" s="439">
        <v>8</v>
      </c>
      <c r="D37" s="448" t="s">
        <v>340</v>
      </c>
      <c r="E37" s="445"/>
      <c r="F37" s="446"/>
      <c r="G37" s="446"/>
      <c r="H37" s="446"/>
      <c r="I37" s="447"/>
      <c r="J37" s="414"/>
    </row>
    <row r="38" spans="1:10" s="422" customFormat="1" x14ac:dyDescent="0.3">
      <c r="A38" s="398">
        <v>31</v>
      </c>
      <c r="B38" s="415"/>
      <c r="C38" s="416"/>
      <c r="D38" s="417" t="s">
        <v>337</v>
      </c>
      <c r="E38" s="418"/>
      <c r="F38" s="419"/>
      <c r="G38" s="419">
        <v>500</v>
      </c>
      <c r="H38" s="419"/>
      <c r="I38" s="420"/>
      <c r="J38" s="421">
        <f>SUM(E38:I38)</f>
        <v>500</v>
      </c>
    </row>
    <row r="39" spans="1:10" s="429" customFormat="1" x14ac:dyDescent="0.3">
      <c r="A39" s="398">
        <v>32</v>
      </c>
      <c r="B39" s="423"/>
      <c r="C39" s="424"/>
      <c r="D39" s="425" t="s">
        <v>360</v>
      </c>
      <c r="E39" s="426"/>
      <c r="F39" s="427"/>
      <c r="G39" s="427">
        <v>500</v>
      </c>
      <c r="H39" s="427"/>
      <c r="I39" s="428"/>
      <c r="J39" s="414">
        <f>SUM(E39:I39)</f>
        <v>500</v>
      </c>
    </row>
    <row r="40" spans="1:10" s="437" customFormat="1" x14ac:dyDescent="0.3">
      <c r="A40" s="398">
        <v>33</v>
      </c>
      <c r="B40" s="430"/>
      <c r="C40" s="431"/>
      <c r="D40" s="432" t="s">
        <v>349</v>
      </c>
      <c r="E40" s="433"/>
      <c r="F40" s="434"/>
      <c r="G40" s="434">
        <v>500</v>
      </c>
      <c r="H40" s="434"/>
      <c r="I40" s="435"/>
      <c r="J40" s="436">
        <f>SUM(E40:I40)</f>
        <v>500</v>
      </c>
    </row>
    <row r="41" spans="1:10" ht="18" customHeight="1" x14ac:dyDescent="0.3">
      <c r="A41" s="398">
        <v>34</v>
      </c>
      <c r="B41" s="438"/>
      <c r="C41" s="410">
        <v>9</v>
      </c>
      <c r="D41" s="440" t="s">
        <v>364</v>
      </c>
      <c r="E41" s="445"/>
      <c r="F41" s="446"/>
      <c r="G41" s="446"/>
      <c r="H41" s="446"/>
      <c r="I41" s="447"/>
      <c r="J41" s="414"/>
    </row>
    <row r="42" spans="1:10" s="422" customFormat="1" x14ac:dyDescent="0.3">
      <c r="A42" s="398">
        <v>35</v>
      </c>
      <c r="B42" s="415"/>
      <c r="C42" s="416"/>
      <c r="D42" s="417" t="s">
        <v>337</v>
      </c>
      <c r="E42" s="418"/>
      <c r="F42" s="419"/>
      <c r="G42" s="419"/>
      <c r="H42" s="419"/>
      <c r="I42" s="420"/>
      <c r="J42" s="421">
        <f t="shared" ref="J42:J52" si="1">SUM(E42:I42)</f>
        <v>0</v>
      </c>
    </row>
    <row r="43" spans="1:10" s="429" customFormat="1" x14ac:dyDescent="0.3">
      <c r="A43" s="398">
        <v>36</v>
      </c>
      <c r="B43" s="423"/>
      <c r="C43" s="424"/>
      <c r="D43" s="425" t="s">
        <v>360</v>
      </c>
      <c r="E43" s="426"/>
      <c r="F43" s="427"/>
      <c r="G43" s="427">
        <v>180</v>
      </c>
      <c r="H43" s="427"/>
      <c r="I43" s="428"/>
      <c r="J43" s="414">
        <f t="shared" si="1"/>
        <v>180</v>
      </c>
    </row>
    <row r="44" spans="1:10" s="437" customFormat="1" x14ac:dyDescent="0.3">
      <c r="A44" s="398">
        <v>37</v>
      </c>
      <c r="B44" s="430"/>
      <c r="C44" s="431"/>
      <c r="D44" s="432" t="s">
        <v>349</v>
      </c>
      <c r="E44" s="433"/>
      <c r="F44" s="434"/>
      <c r="G44" s="434">
        <v>0</v>
      </c>
      <c r="H44" s="434"/>
      <c r="I44" s="435"/>
      <c r="J44" s="436">
        <f t="shared" si="1"/>
        <v>0</v>
      </c>
    </row>
    <row r="45" spans="1:10" ht="18" customHeight="1" x14ac:dyDescent="0.3">
      <c r="A45" s="398">
        <v>38</v>
      </c>
      <c r="B45" s="438"/>
      <c r="C45" s="410">
        <v>10</v>
      </c>
      <c r="D45" s="440" t="s">
        <v>342</v>
      </c>
      <c r="E45" s="441"/>
      <c r="F45" s="442"/>
      <c r="G45" s="442"/>
      <c r="H45" s="442"/>
      <c r="I45" s="443"/>
      <c r="J45" s="444"/>
    </row>
    <row r="46" spans="1:10" s="422" customFormat="1" x14ac:dyDescent="0.3">
      <c r="A46" s="398">
        <v>39</v>
      </c>
      <c r="B46" s="415"/>
      <c r="C46" s="416"/>
      <c r="D46" s="417" t="s">
        <v>337</v>
      </c>
      <c r="E46" s="418"/>
      <c r="F46" s="419"/>
      <c r="G46" s="419"/>
      <c r="H46" s="419"/>
      <c r="I46" s="420"/>
      <c r="J46" s="421">
        <f t="shared" si="1"/>
        <v>0</v>
      </c>
    </row>
    <row r="47" spans="1:10" s="429" customFormat="1" x14ac:dyDescent="0.3">
      <c r="A47" s="398">
        <v>40</v>
      </c>
      <c r="B47" s="423"/>
      <c r="C47" s="424"/>
      <c r="D47" s="425" t="s">
        <v>360</v>
      </c>
      <c r="E47" s="426"/>
      <c r="F47" s="427"/>
      <c r="G47" s="427">
        <v>200</v>
      </c>
      <c r="H47" s="427"/>
      <c r="I47" s="428"/>
      <c r="J47" s="414">
        <f t="shared" si="1"/>
        <v>200</v>
      </c>
    </row>
    <row r="48" spans="1:10" s="437" customFormat="1" x14ac:dyDescent="0.3">
      <c r="A48" s="398">
        <v>41</v>
      </c>
      <c r="B48" s="430"/>
      <c r="C48" s="431"/>
      <c r="D48" s="432" t="s">
        <v>349</v>
      </c>
      <c r="E48" s="433"/>
      <c r="F48" s="434"/>
      <c r="G48" s="434">
        <v>200</v>
      </c>
      <c r="H48" s="434"/>
      <c r="I48" s="435"/>
      <c r="J48" s="436">
        <f t="shared" si="1"/>
        <v>200</v>
      </c>
    </row>
    <row r="49" spans="1:10" ht="18" hidden="1" customHeight="1" x14ac:dyDescent="0.3">
      <c r="A49" s="398">
        <v>42</v>
      </c>
      <c r="B49" s="438"/>
      <c r="C49" s="439">
        <v>11</v>
      </c>
      <c r="D49" s="448" t="s">
        <v>343</v>
      </c>
      <c r="E49" s="441"/>
      <c r="F49" s="442"/>
      <c r="G49" s="442"/>
      <c r="H49" s="442"/>
      <c r="I49" s="443"/>
      <c r="J49" s="444"/>
    </row>
    <row r="50" spans="1:10" s="422" customFormat="1" hidden="1" x14ac:dyDescent="0.3">
      <c r="A50" s="398">
        <v>43</v>
      </c>
      <c r="B50" s="415"/>
      <c r="C50" s="416"/>
      <c r="D50" s="417" t="s">
        <v>337</v>
      </c>
      <c r="E50" s="418"/>
      <c r="F50" s="419"/>
      <c r="G50" s="419"/>
      <c r="H50" s="419"/>
      <c r="I50" s="420"/>
      <c r="J50" s="421">
        <f t="shared" si="1"/>
        <v>0</v>
      </c>
    </row>
    <row r="51" spans="1:10" s="429" customFormat="1" hidden="1" x14ac:dyDescent="0.3">
      <c r="A51" s="398">
        <v>44</v>
      </c>
      <c r="B51" s="423"/>
      <c r="C51" s="424"/>
      <c r="D51" s="425" t="s">
        <v>360</v>
      </c>
      <c r="E51" s="426"/>
      <c r="F51" s="427"/>
      <c r="G51" s="427"/>
      <c r="H51" s="427"/>
      <c r="I51" s="428"/>
      <c r="J51" s="414">
        <f t="shared" si="1"/>
        <v>0</v>
      </c>
    </row>
    <row r="52" spans="1:10" s="437" customFormat="1" hidden="1" x14ac:dyDescent="0.3">
      <c r="A52" s="398">
        <v>45</v>
      </c>
      <c r="B52" s="430"/>
      <c r="C52" s="431"/>
      <c r="D52" s="432" t="s">
        <v>349</v>
      </c>
      <c r="E52" s="433"/>
      <c r="F52" s="434"/>
      <c r="G52" s="434"/>
      <c r="H52" s="434"/>
      <c r="I52" s="435"/>
      <c r="J52" s="436">
        <f t="shared" si="1"/>
        <v>0</v>
      </c>
    </row>
    <row r="53" spans="1:10" ht="18" hidden="1" customHeight="1" x14ac:dyDescent="0.3">
      <c r="A53" s="398">
        <v>46</v>
      </c>
      <c r="B53" s="438"/>
      <c r="C53" s="410">
        <v>12</v>
      </c>
      <c r="D53" s="448" t="s">
        <v>344</v>
      </c>
      <c r="E53" s="445"/>
      <c r="F53" s="446"/>
      <c r="G53" s="446"/>
      <c r="H53" s="446"/>
      <c r="I53" s="447"/>
      <c r="J53" s="414"/>
    </row>
    <row r="54" spans="1:10" s="422" customFormat="1" hidden="1" x14ac:dyDescent="0.3">
      <c r="A54" s="398">
        <v>47</v>
      </c>
      <c r="B54" s="415"/>
      <c r="C54" s="416"/>
      <c r="D54" s="417" t="s">
        <v>337</v>
      </c>
      <c r="E54" s="418"/>
      <c r="F54" s="419"/>
      <c r="G54" s="419"/>
      <c r="H54" s="419"/>
      <c r="I54" s="420"/>
      <c r="J54" s="421">
        <f>SUM(E54:I54)</f>
        <v>0</v>
      </c>
    </row>
    <row r="55" spans="1:10" s="429" customFormat="1" hidden="1" x14ac:dyDescent="0.3">
      <c r="A55" s="398">
        <v>48</v>
      </c>
      <c r="B55" s="423"/>
      <c r="C55" s="424"/>
      <c r="D55" s="425" t="s">
        <v>360</v>
      </c>
      <c r="E55" s="426"/>
      <c r="F55" s="427"/>
      <c r="G55" s="427"/>
      <c r="H55" s="427"/>
      <c r="I55" s="428"/>
      <c r="J55" s="414">
        <f>SUM(E55:I55)</f>
        <v>0</v>
      </c>
    </row>
    <row r="56" spans="1:10" s="437" customFormat="1" hidden="1" x14ac:dyDescent="0.3">
      <c r="A56" s="398">
        <v>49</v>
      </c>
      <c r="B56" s="430"/>
      <c r="C56" s="431"/>
      <c r="D56" s="432" t="s">
        <v>349</v>
      </c>
      <c r="E56" s="433"/>
      <c r="F56" s="434"/>
      <c r="G56" s="434"/>
      <c r="H56" s="434"/>
      <c r="I56" s="435"/>
      <c r="J56" s="436">
        <f>SUM(E56:I56)</f>
        <v>0</v>
      </c>
    </row>
    <row r="57" spans="1:10" ht="18" customHeight="1" x14ac:dyDescent="0.3">
      <c r="A57" s="398">
        <v>42</v>
      </c>
      <c r="B57" s="438"/>
      <c r="C57" s="439">
        <v>13</v>
      </c>
      <c r="D57" s="448" t="s">
        <v>345</v>
      </c>
      <c r="E57" s="445"/>
      <c r="F57" s="446"/>
      <c r="G57" s="446"/>
      <c r="H57" s="446"/>
      <c r="I57" s="447"/>
      <c r="J57" s="414"/>
    </row>
    <row r="58" spans="1:10" s="422" customFormat="1" x14ac:dyDescent="0.3">
      <c r="A58" s="398">
        <v>43</v>
      </c>
      <c r="B58" s="415"/>
      <c r="C58" s="416"/>
      <c r="D58" s="417" t="s">
        <v>337</v>
      </c>
      <c r="E58" s="418"/>
      <c r="F58" s="419"/>
      <c r="G58" s="419">
        <v>700</v>
      </c>
      <c r="H58" s="419"/>
      <c r="I58" s="420"/>
      <c r="J58" s="421">
        <f t="shared" ref="J58:J64" si="2">SUM(E58:I58)</f>
        <v>700</v>
      </c>
    </row>
    <row r="59" spans="1:10" s="429" customFormat="1" x14ac:dyDescent="0.3">
      <c r="A59" s="398">
        <v>44</v>
      </c>
      <c r="B59" s="423"/>
      <c r="C59" s="424"/>
      <c r="D59" s="425" t="s">
        <v>360</v>
      </c>
      <c r="E59" s="426"/>
      <c r="F59" s="427"/>
      <c r="G59" s="427">
        <v>700</v>
      </c>
      <c r="H59" s="427"/>
      <c r="I59" s="428"/>
      <c r="J59" s="414">
        <f t="shared" si="2"/>
        <v>700</v>
      </c>
    </row>
    <row r="60" spans="1:10" s="437" customFormat="1" x14ac:dyDescent="0.3">
      <c r="A60" s="398">
        <v>45</v>
      </c>
      <c r="B60" s="430"/>
      <c r="C60" s="431"/>
      <c r="D60" s="432" t="s">
        <v>349</v>
      </c>
      <c r="E60" s="433"/>
      <c r="F60" s="434"/>
      <c r="G60" s="434">
        <v>700</v>
      </c>
      <c r="H60" s="434"/>
      <c r="I60" s="435"/>
      <c r="J60" s="436">
        <f t="shared" si="2"/>
        <v>700</v>
      </c>
    </row>
    <row r="61" spans="1:10" ht="18" hidden="1" customHeight="1" x14ac:dyDescent="0.3">
      <c r="A61" s="398">
        <v>54</v>
      </c>
      <c r="B61" s="438"/>
      <c r="C61" s="410">
        <v>14</v>
      </c>
      <c r="D61" s="448" t="s">
        <v>346</v>
      </c>
      <c r="E61" s="441"/>
      <c r="F61" s="442"/>
      <c r="G61" s="442"/>
      <c r="H61" s="442"/>
      <c r="I61" s="443"/>
      <c r="J61" s="444"/>
    </row>
    <row r="62" spans="1:10" s="422" customFormat="1" hidden="1" x14ac:dyDescent="0.3">
      <c r="A62" s="398">
        <v>55</v>
      </c>
      <c r="B62" s="415"/>
      <c r="C62" s="416"/>
      <c r="D62" s="417" t="s">
        <v>337</v>
      </c>
      <c r="E62" s="418"/>
      <c r="F62" s="419"/>
      <c r="G62" s="419"/>
      <c r="H62" s="419"/>
      <c r="I62" s="420"/>
      <c r="J62" s="421">
        <f t="shared" si="2"/>
        <v>0</v>
      </c>
    </row>
    <row r="63" spans="1:10" s="429" customFormat="1" hidden="1" x14ac:dyDescent="0.3">
      <c r="A63" s="398">
        <v>56</v>
      </c>
      <c r="B63" s="423"/>
      <c r="C63" s="424"/>
      <c r="D63" s="425" t="s">
        <v>360</v>
      </c>
      <c r="E63" s="426"/>
      <c r="F63" s="427"/>
      <c r="G63" s="427"/>
      <c r="H63" s="427"/>
      <c r="I63" s="428"/>
      <c r="J63" s="414">
        <f t="shared" si="2"/>
        <v>0</v>
      </c>
    </row>
    <row r="64" spans="1:10" s="437" customFormat="1" hidden="1" x14ac:dyDescent="0.3">
      <c r="A64" s="398">
        <v>57</v>
      </c>
      <c r="B64" s="430"/>
      <c r="C64" s="431"/>
      <c r="D64" s="432" t="s">
        <v>349</v>
      </c>
      <c r="E64" s="433"/>
      <c r="F64" s="434"/>
      <c r="G64" s="434"/>
      <c r="H64" s="434"/>
      <c r="I64" s="435"/>
      <c r="J64" s="436">
        <f t="shared" si="2"/>
        <v>0</v>
      </c>
    </row>
    <row r="65" spans="1:10" ht="18" customHeight="1" x14ac:dyDescent="0.3">
      <c r="A65" s="398">
        <v>46</v>
      </c>
      <c r="B65" s="438"/>
      <c r="C65" s="410">
        <v>15</v>
      </c>
      <c r="D65" s="448" t="s">
        <v>347</v>
      </c>
      <c r="E65" s="445"/>
      <c r="F65" s="446"/>
      <c r="G65" s="446"/>
      <c r="H65" s="446"/>
      <c r="I65" s="447"/>
      <c r="J65" s="414"/>
    </row>
    <row r="66" spans="1:10" s="422" customFormat="1" x14ac:dyDescent="0.3">
      <c r="A66" s="398">
        <v>47</v>
      </c>
      <c r="B66" s="415"/>
      <c r="C66" s="416"/>
      <c r="D66" s="417" t="s">
        <v>337</v>
      </c>
      <c r="E66" s="418"/>
      <c r="F66" s="419"/>
      <c r="G66" s="419"/>
      <c r="H66" s="419"/>
      <c r="I66" s="420"/>
      <c r="J66" s="421">
        <f t="shared" ref="J66:J88" si="3">SUM(E66:I66)</f>
        <v>0</v>
      </c>
    </row>
    <row r="67" spans="1:10" s="429" customFormat="1" x14ac:dyDescent="0.3">
      <c r="A67" s="398">
        <v>48</v>
      </c>
      <c r="B67" s="423"/>
      <c r="C67" s="424"/>
      <c r="D67" s="425" t="s">
        <v>360</v>
      </c>
      <c r="E67" s="426">
        <v>15</v>
      </c>
      <c r="F67" s="427">
        <v>5</v>
      </c>
      <c r="G67" s="427">
        <v>828</v>
      </c>
      <c r="H67" s="427"/>
      <c r="I67" s="428"/>
      <c r="J67" s="414">
        <f t="shared" si="3"/>
        <v>848</v>
      </c>
    </row>
    <row r="68" spans="1:10" s="437" customFormat="1" x14ac:dyDescent="0.3">
      <c r="A68" s="398">
        <v>49</v>
      </c>
      <c r="B68" s="430"/>
      <c r="C68" s="431"/>
      <c r="D68" s="432" t="s">
        <v>349</v>
      </c>
      <c r="E68" s="433">
        <v>14</v>
      </c>
      <c r="F68" s="434">
        <v>5</v>
      </c>
      <c r="G68" s="434">
        <v>828</v>
      </c>
      <c r="H68" s="434"/>
      <c r="I68" s="435"/>
      <c r="J68" s="436">
        <f t="shared" si="3"/>
        <v>847</v>
      </c>
    </row>
    <row r="69" spans="1:10" ht="18" customHeight="1" x14ac:dyDescent="0.3">
      <c r="A69" s="398">
        <v>50</v>
      </c>
      <c r="B69" s="438"/>
      <c r="C69" s="410">
        <v>16</v>
      </c>
      <c r="D69" s="448" t="s">
        <v>367</v>
      </c>
      <c r="E69" s="445"/>
      <c r="F69" s="446"/>
      <c r="G69" s="446"/>
      <c r="H69" s="446"/>
      <c r="I69" s="447"/>
      <c r="J69" s="414"/>
    </row>
    <row r="70" spans="1:10" s="422" customFormat="1" x14ac:dyDescent="0.3">
      <c r="A70" s="398">
        <v>51</v>
      </c>
      <c r="B70" s="415"/>
      <c r="C70" s="416"/>
      <c r="D70" s="417" t="s">
        <v>337</v>
      </c>
      <c r="E70" s="418"/>
      <c r="F70" s="419"/>
      <c r="G70" s="419">
        <v>300</v>
      </c>
      <c r="H70" s="419"/>
      <c r="I70" s="420"/>
      <c r="J70" s="421">
        <f>SUM(E70:I70)</f>
        <v>300</v>
      </c>
    </row>
    <row r="71" spans="1:10" s="429" customFormat="1" x14ac:dyDescent="0.3">
      <c r="A71" s="398">
        <v>52</v>
      </c>
      <c r="B71" s="423"/>
      <c r="C71" s="424"/>
      <c r="D71" s="425" t="s">
        <v>360</v>
      </c>
      <c r="E71" s="426"/>
      <c r="F71" s="427"/>
      <c r="G71" s="427">
        <v>350</v>
      </c>
      <c r="H71" s="427"/>
      <c r="I71" s="428"/>
      <c r="J71" s="414">
        <f>SUM(E71:I71)</f>
        <v>350</v>
      </c>
    </row>
    <row r="72" spans="1:10" s="437" customFormat="1" x14ac:dyDescent="0.3">
      <c r="A72" s="398">
        <v>53</v>
      </c>
      <c r="B72" s="430"/>
      <c r="C72" s="431"/>
      <c r="D72" s="432" t="s">
        <v>349</v>
      </c>
      <c r="E72" s="433"/>
      <c r="F72" s="434"/>
      <c r="G72" s="434">
        <v>300</v>
      </c>
      <c r="H72" s="434"/>
      <c r="I72" s="435"/>
      <c r="J72" s="436">
        <f>SUM(E72:I72)</f>
        <v>300</v>
      </c>
    </row>
    <row r="73" spans="1:10" ht="18" customHeight="1" x14ac:dyDescent="0.3">
      <c r="A73" s="398">
        <v>54</v>
      </c>
      <c r="B73" s="438"/>
      <c r="C73" s="410">
        <v>17</v>
      </c>
      <c r="D73" s="448" t="s">
        <v>368</v>
      </c>
      <c r="E73" s="445"/>
      <c r="F73" s="446"/>
      <c r="G73" s="446"/>
      <c r="H73" s="446"/>
      <c r="I73" s="447"/>
      <c r="J73" s="414"/>
    </row>
    <row r="74" spans="1:10" s="422" customFormat="1" x14ac:dyDescent="0.3">
      <c r="A74" s="398">
        <v>55</v>
      </c>
      <c r="B74" s="415"/>
      <c r="C74" s="416"/>
      <c r="D74" s="417" t="s">
        <v>337</v>
      </c>
      <c r="E74" s="418"/>
      <c r="F74" s="419"/>
      <c r="G74" s="419">
        <v>300</v>
      </c>
      <c r="H74" s="419"/>
      <c r="I74" s="420"/>
      <c r="J74" s="421">
        <f>SUM(E74:I74)</f>
        <v>300</v>
      </c>
    </row>
    <row r="75" spans="1:10" s="429" customFormat="1" x14ac:dyDescent="0.3">
      <c r="A75" s="398">
        <v>56</v>
      </c>
      <c r="B75" s="423"/>
      <c r="C75" s="424"/>
      <c r="D75" s="425" t="s">
        <v>360</v>
      </c>
      <c r="E75" s="426"/>
      <c r="F75" s="427"/>
      <c r="G75" s="427">
        <v>300</v>
      </c>
      <c r="H75" s="427"/>
      <c r="I75" s="428"/>
      <c r="J75" s="414">
        <f>SUM(E75:I75)</f>
        <v>300</v>
      </c>
    </row>
    <row r="76" spans="1:10" s="437" customFormat="1" x14ac:dyDescent="0.3">
      <c r="A76" s="398">
        <v>57</v>
      </c>
      <c r="B76" s="430"/>
      <c r="C76" s="431"/>
      <c r="D76" s="432" t="s">
        <v>349</v>
      </c>
      <c r="E76" s="433"/>
      <c r="F76" s="434"/>
      <c r="G76" s="434">
        <v>300</v>
      </c>
      <c r="H76" s="434"/>
      <c r="I76" s="435"/>
      <c r="J76" s="436">
        <f>SUM(E76:I76)</f>
        <v>300</v>
      </c>
    </row>
    <row r="77" spans="1:10" s="396" customFormat="1" ht="22.5" customHeight="1" x14ac:dyDescent="0.3">
      <c r="A77" s="398">
        <v>58</v>
      </c>
      <c r="B77" s="538"/>
      <c r="C77" s="539">
        <v>18</v>
      </c>
      <c r="D77" s="540" t="s">
        <v>365</v>
      </c>
      <c r="E77" s="541"/>
      <c r="F77" s="542"/>
      <c r="G77" s="542"/>
      <c r="H77" s="542"/>
      <c r="I77" s="543"/>
      <c r="J77" s="544"/>
    </row>
    <row r="78" spans="1:10" s="422" customFormat="1" x14ac:dyDescent="0.3">
      <c r="A78" s="398">
        <v>59</v>
      </c>
      <c r="B78" s="545"/>
      <c r="C78" s="546"/>
      <c r="D78" s="547" t="s">
        <v>337</v>
      </c>
      <c r="E78" s="548"/>
      <c r="F78" s="549"/>
      <c r="G78" s="549"/>
      <c r="H78" s="549"/>
      <c r="I78" s="550">
        <f>SUM(I82)</f>
        <v>120</v>
      </c>
      <c r="J78" s="551">
        <f>SUM(E78:I78)</f>
        <v>120</v>
      </c>
    </row>
    <row r="79" spans="1:10" s="429" customFormat="1" x14ac:dyDescent="0.3">
      <c r="A79" s="398">
        <v>60</v>
      </c>
      <c r="B79" s="552"/>
      <c r="C79" s="553"/>
      <c r="D79" s="554" t="s">
        <v>360</v>
      </c>
      <c r="E79" s="555"/>
      <c r="F79" s="556"/>
      <c r="G79" s="556"/>
      <c r="H79" s="556"/>
      <c r="I79" s="557">
        <f>SUM(I83)</f>
        <v>0</v>
      </c>
      <c r="J79" s="558">
        <f>SUM(E79:I79)</f>
        <v>0</v>
      </c>
    </row>
    <row r="80" spans="1:10" s="437" customFormat="1" x14ac:dyDescent="0.3">
      <c r="A80" s="398">
        <v>61</v>
      </c>
      <c r="B80" s="559"/>
      <c r="C80" s="560"/>
      <c r="D80" s="561" t="s">
        <v>349</v>
      </c>
      <c r="E80" s="562"/>
      <c r="F80" s="563"/>
      <c r="G80" s="563"/>
      <c r="H80" s="563"/>
      <c r="I80" s="564">
        <f>SUM(I84)</f>
        <v>0</v>
      </c>
      <c r="J80" s="565">
        <f>SUM(E80:I80)</f>
        <v>0</v>
      </c>
    </row>
    <row r="81" spans="1:11" s="396" customFormat="1" ht="18" customHeight="1" x14ac:dyDescent="0.3">
      <c r="A81" s="398">
        <v>62</v>
      </c>
      <c r="B81" s="438"/>
      <c r="C81" s="439"/>
      <c r="D81" s="566" t="s">
        <v>366</v>
      </c>
      <c r="E81" s="445"/>
      <c r="F81" s="446"/>
      <c r="G81" s="446"/>
      <c r="H81" s="446"/>
      <c r="I81" s="447"/>
      <c r="J81" s="567"/>
    </row>
    <row r="82" spans="1:11" s="422" customFormat="1" x14ac:dyDescent="0.3">
      <c r="A82" s="398">
        <v>63</v>
      </c>
      <c r="B82" s="415"/>
      <c r="C82" s="416"/>
      <c r="D82" s="568" t="s">
        <v>337</v>
      </c>
      <c r="E82" s="418"/>
      <c r="F82" s="419"/>
      <c r="G82" s="419"/>
      <c r="H82" s="419"/>
      <c r="I82" s="420">
        <v>120</v>
      </c>
      <c r="J82" s="421">
        <f>SUM(E82:I82)</f>
        <v>120</v>
      </c>
    </row>
    <row r="83" spans="1:11" s="429" customFormat="1" x14ac:dyDescent="0.3">
      <c r="A83" s="398">
        <v>64</v>
      </c>
      <c r="B83" s="423"/>
      <c r="C83" s="424"/>
      <c r="D83" s="569" t="s">
        <v>360</v>
      </c>
      <c r="E83" s="426"/>
      <c r="F83" s="427"/>
      <c r="G83" s="427"/>
      <c r="H83" s="427"/>
      <c r="I83" s="428"/>
      <c r="J83" s="414">
        <f>SUM(E83:I83)</f>
        <v>0</v>
      </c>
    </row>
    <row r="84" spans="1:11" s="437" customFormat="1" ht="15.75" thickBot="1" x14ac:dyDescent="0.35">
      <c r="A84" s="398">
        <v>65</v>
      </c>
      <c r="B84" s="430"/>
      <c r="C84" s="431"/>
      <c r="D84" s="570" t="s">
        <v>349</v>
      </c>
      <c r="E84" s="433"/>
      <c r="F84" s="434"/>
      <c r="G84" s="434"/>
      <c r="H84" s="434"/>
      <c r="I84" s="435"/>
      <c r="J84" s="436">
        <f>SUM(E84:I84)</f>
        <v>0</v>
      </c>
    </row>
    <row r="85" spans="1:11" s="389" customFormat="1" ht="22.5" customHeight="1" x14ac:dyDescent="0.2">
      <c r="A85" s="398">
        <v>66</v>
      </c>
      <c r="B85" s="449"/>
      <c r="C85" s="450"/>
      <c r="D85" s="451" t="s">
        <v>348</v>
      </c>
      <c r="E85" s="452"/>
      <c r="F85" s="453"/>
      <c r="G85" s="453"/>
      <c r="H85" s="453"/>
      <c r="I85" s="454"/>
      <c r="J85" s="455"/>
    </row>
    <row r="86" spans="1:11" s="422" customFormat="1" x14ac:dyDescent="0.3">
      <c r="A86" s="398">
        <v>67</v>
      </c>
      <c r="B86" s="415"/>
      <c r="C86" s="416"/>
      <c r="D86" s="417" t="s">
        <v>337</v>
      </c>
      <c r="E86" s="418">
        <f>SUM(E10,E14,E18,E22,E26,E30,E34,E38,E42,E46,E50,E54,E58,E66,E62,E70,E74,E78)</f>
        <v>60</v>
      </c>
      <c r="F86" s="419">
        <f t="shared" ref="F86:I86" si="4">SUM(F10,F14,F18,F22,F26,F30,F34,F38,F42,F46,F50,F54,F58,F66,F62,F70,F74,F78)</f>
        <v>32</v>
      </c>
      <c r="G86" s="419">
        <f>SUM(G10,G14,G18,G22,G26,G30,G34,G38,G42,G46,G50,G54,G58,G66,G62,G70,G74,G78)</f>
        <v>3173</v>
      </c>
      <c r="H86" s="419">
        <f t="shared" si="4"/>
        <v>0</v>
      </c>
      <c r="I86" s="420">
        <f t="shared" si="4"/>
        <v>120</v>
      </c>
      <c r="J86" s="421">
        <f>SUM(E86:I86)</f>
        <v>3385</v>
      </c>
      <c r="K86" s="422">
        <f>+J86-'2.Kiad'!H7</f>
        <v>0</v>
      </c>
    </row>
    <row r="87" spans="1:11" s="429" customFormat="1" x14ac:dyDescent="0.3">
      <c r="A87" s="398">
        <v>68</v>
      </c>
      <c r="B87" s="423"/>
      <c r="C87" s="424"/>
      <c r="D87" s="425" t="s">
        <v>360</v>
      </c>
      <c r="E87" s="426">
        <f>SUM(E11,E15,E19,E23,E27,E31,E35,E39,E43,E47,E51,E55,E59,E67,E63,E71,E75,E79)</f>
        <v>89</v>
      </c>
      <c r="F87" s="427">
        <f t="shared" ref="F87:I87" si="5">SUM(F11,F15,F19,F23,F27,F31,F35,F39,F43,F47,F51,F55,F59,F67,F63,F71,F75,F79)</f>
        <v>44</v>
      </c>
      <c r="G87" s="427">
        <f>SUM(G11,G15,G19,G23,G27,G31,G35,G39,G43,G47,G51,G55,G59,G67,G63,G71,G75,G79)</f>
        <v>5264</v>
      </c>
      <c r="H87" s="427">
        <f t="shared" si="5"/>
        <v>0</v>
      </c>
      <c r="I87" s="428">
        <f t="shared" si="5"/>
        <v>0</v>
      </c>
      <c r="J87" s="414">
        <f t="shared" si="3"/>
        <v>5397</v>
      </c>
      <c r="K87" s="429">
        <f>+J87-'2.Kiad'!I7</f>
        <v>0</v>
      </c>
    </row>
    <row r="88" spans="1:11" s="437" customFormat="1" ht="15.75" thickBot="1" x14ac:dyDescent="0.35">
      <c r="A88" s="398">
        <v>69</v>
      </c>
      <c r="B88" s="462"/>
      <c r="C88" s="463"/>
      <c r="D88" s="464" t="s">
        <v>349</v>
      </c>
      <c r="E88" s="465">
        <f>SUM(E12:E12,E16:E16,E20,E24,E28:E28,E32,E36,E40,E44:E44,E48,E52,E56,E60,E68,E64,E72,E76,E80)</f>
        <v>38</v>
      </c>
      <c r="F88" s="466">
        <f t="shared" ref="F88:I88" si="6">SUM(F12:F12,F16:F16,F20,F24,F28:F28,F32,F36,F40,F44:F44,F48,F52,F56,F60,F68,F64,F72,F76,F80)</f>
        <v>15</v>
      </c>
      <c r="G88" s="466">
        <f>SUM(G12:G12,G16:G16,G20,G24,G28:G28,G32,G36,G40,G44:G44,G48,G52,G56,G60,G68,G64,G72,G76,G80)</f>
        <v>5005</v>
      </c>
      <c r="H88" s="466">
        <f t="shared" si="6"/>
        <v>0</v>
      </c>
      <c r="I88" s="467">
        <f t="shared" si="6"/>
        <v>0</v>
      </c>
      <c r="J88" s="468">
        <f t="shared" si="3"/>
        <v>5058</v>
      </c>
      <c r="K88" s="437">
        <f>+J88-'2.Kiad'!J7</f>
        <v>0</v>
      </c>
    </row>
    <row r="89" spans="1:11" x14ac:dyDescent="0.3">
      <c r="E89" s="391">
        <f>+E86-'2.Kiad'!H8</f>
        <v>0</v>
      </c>
      <c r="F89" s="391">
        <f>+F86-'2.Kiad'!H9</f>
        <v>0</v>
      </c>
      <c r="G89" s="391">
        <f>+G86-'2.Kiad'!H10</f>
        <v>0</v>
      </c>
    </row>
    <row r="90" spans="1:11" x14ac:dyDescent="0.3">
      <c r="E90" s="391">
        <f>+E87-'2.Kiad'!I8</f>
        <v>0</v>
      </c>
      <c r="F90" s="391">
        <f>+F87-'2.Kiad'!I9</f>
        <v>0</v>
      </c>
      <c r="G90" s="391">
        <f>+G87-'2.Kiad'!I10</f>
        <v>0</v>
      </c>
    </row>
    <row r="91" spans="1:11" x14ac:dyDescent="0.3">
      <c r="D91" s="456"/>
      <c r="E91" s="391">
        <f>+E88-'2.Kiad'!J8</f>
        <v>0</v>
      </c>
      <c r="F91" s="391">
        <f>+F88-'2.Kiad'!J9</f>
        <v>0</v>
      </c>
      <c r="G91" s="391">
        <f>+G88-'2.Kiad'!J10</f>
        <v>0</v>
      </c>
    </row>
    <row r="92" spans="1:11" x14ac:dyDescent="0.3">
      <c r="D92" s="456"/>
      <c r="E92" s="429"/>
      <c r="F92" s="429"/>
      <c r="G92" s="429"/>
      <c r="H92" s="429"/>
      <c r="I92" s="429"/>
    </row>
    <row r="93" spans="1:11" x14ac:dyDescent="0.3">
      <c r="D93" s="457"/>
      <c r="J93" s="393"/>
    </row>
    <row r="94" spans="1:11" x14ac:dyDescent="0.3">
      <c r="D94" s="457"/>
      <c r="J94" s="393"/>
    </row>
    <row r="95" spans="1:11" x14ac:dyDescent="0.3">
      <c r="D95" s="457"/>
      <c r="J95" s="393"/>
    </row>
    <row r="101" spans="1:9" x14ac:dyDescent="0.3">
      <c r="D101" s="458"/>
    </row>
    <row r="102" spans="1:9" x14ac:dyDescent="0.3">
      <c r="D102" s="458"/>
    </row>
    <row r="107" spans="1:9" s="429" customFormat="1" x14ac:dyDescent="0.3">
      <c r="A107" s="389"/>
      <c r="B107" s="396"/>
      <c r="C107" s="396"/>
      <c r="D107" s="459"/>
      <c r="E107" s="391"/>
      <c r="F107" s="391"/>
      <c r="G107" s="391"/>
      <c r="H107" s="391"/>
      <c r="I107" s="391"/>
    </row>
    <row r="108" spans="1:9" s="429" customFormat="1" x14ac:dyDescent="0.3">
      <c r="A108" s="389"/>
      <c r="B108" s="396"/>
      <c r="C108" s="396"/>
      <c r="D108" s="459"/>
      <c r="E108" s="391"/>
      <c r="F108" s="391"/>
      <c r="G108" s="391"/>
      <c r="H108" s="391"/>
      <c r="I108" s="391"/>
    </row>
    <row r="109" spans="1:9" s="429" customFormat="1" x14ac:dyDescent="0.3">
      <c r="A109" s="389"/>
      <c r="B109" s="396"/>
      <c r="C109" s="396"/>
      <c r="D109" s="459"/>
      <c r="E109" s="391"/>
      <c r="F109" s="391"/>
      <c r="G109" s="391"/>
      <c r="H109" s="391"/>
      <c r="I109" s="391"/>
    </row>
    <row r="110" spans="1:9" s="429" customFormat="1" x14ac:dyDescent="0.3">
      <c r="A110" s="389"/>
      <c r="B110" s="396"/>
      <c r="C110" s="396"/>
      <c r="D110" s="459"/>
      <c r="E110" s="391"/>
      <c r="F110" s="391"/>
      <c r="G110" s="391"/>
      <c r="H110" s="391"/>
      <c r="I110" s="391"/>
    </row>
    <row r="111" spans="1:9" s="429" customFormat="1" x14ac:dyDescent="0.3">
      <c r="A111" s="389"/>
      <c r="B111" s="396"/>
      <c r="C111" s="396"/>
      <c r="D111" s="459"/>
      <c r="E111" s="391"/>
      <c r="F111" s="391"/>
      <c r="G111" s="391"/>
      <c r="H111" s="391"/>
      <c r="I111" s="391"/>
    </row>
    <row r="112" spans="1:9" s="429" customFormat="1" x14ac:dyDescent="0.3">
      <c r="A112" s="389"/>
      <c r="B112" s="396"/>
      <c r="C112" s="396"/>
      <c r="D112" s="459"/>
      <c r="E112" s="391"/>
      <c r="F112" s="391"/>
      <c r="G112" s="391"/>
      <c r="H112" s="391"/>
      <c r="I112" s="391"/>
    </row>
    <row r="113" spans="1:9" s="429" customFormat="1" x14ac:dyDescent="0.3">
      <c r="A113" s="389"/>
      <c r="B113" s="396"/>
      <c r="C113" s="396"/>
      <c r="D113" s="458"/>
      <c r="E113" s="391"/>
      <c r="F113" s="391"/>
      <c r="G113" s="391"/>
      <c r="H113" s="391"/>
      <c r="I113" s="391"/>
    </row>
    <row r="114" spans="1:9" s="429" customFormat="1" x14ac:dyDescent="0.3">
      <c r="A114" s="389"/>
      <c r="B114" s="396"/>
      <c r="C114" s="396"/>
      <c r="D114" s="458"/>
      <c r="E114" s="391"/>
      <c r="F114" s="391"/>
      <c r="G114" s="391"/>
      <c r="H114" s="391"/>
      <c r="I114" s="391"/>
    </row>
    <row r="115" spans="1:9" s="429" customFormat="1" x14ac:dyDescent="0.3">
      <c r="A115" s="389"/>
      <c r="B115" s="396"/>
      <c r="C115" s="396"/>
      <c r="D115" s="459"/>
      <c r="E115" s="391"/>
      <c r="F115" s="391"/>
      <c r="G115" s="391"/>
      <c r="H115" s="391"/>
      <c r="I115" s="391"/>
    </row>
    <row r="116" spans="1:9" s="429" customFormat="1" x14ac:dyDescent="0.3">
      <c r="A116" s="389"/>
      <c r="B116" s="396"/>
      <c r="C116" s="396"/>
      <c r="D116" s="459"/>
      <c r="E116" s="391"/>
      <c r="F116" s="391"/>
      <c r="G116" s="391"/>
      <c r="H116" s="391"/>
      <c r="I116" s="391"/>
    </row>
    <row r="117" spans="1:9" s="429" customFormat="1" x14ac:dyDescent="0.3">
      <c r="A117" s="389"/>
      <c r="B117" s="396"/>
      <c r="C117" s="396"/>
      <c r="D117" s="459"/>
      <c r="E117" s="391"/>
      <c r="F117" s="391"/>
      <c r="G117" s="391"/>
      <c r="H117" s="391"/>
      <c r="I117" s="391"/>
    </row>
    <row r="118" spans="1:9" s="429" customFormat="1" x14ac:dyDescent="0.3">
      <c r="A118" s="389"/>
      <c r="B118" s="396"/>
      <c r="C118" s="396"/>
      <c r="D118" s="459"/>
      <c r="E118" s="391"/>
      <c r="F118" s="391"/>
      <c r="G118" s="391"/>
      <c r="H118" s="391"/>
      <c r="I118" s="391"/>
    </row>
    <row r="119" spans="1:9" s="429" customFormat="1" x14ac:dyDescent="0.3">
      <c r="A119" s="389"/>
      <c r="B119" s="396"/>
      <c r="C119" s="396"/>
      <c r="D119" s="459"/>
      <c r="E119" s="391"/>
      <c r="F119" s="391"/>
      <c r="G119" s="391"/>
      <c r="H119" s="391"/>
      <c r="I119" s="391"/>
    </row>
    <row r="120" spans="1:9" s="429" customFormat="1" x14ac:dyDescent="0.3">
      <c r="A120" s="389"/>
      <c r="B120" s="396"/>
      <c r="C120" s="396"/>
      <c r="D120" s="459"/>
      <c r="E120" s="391"/>
      <c r="F120" s="391"/>
      <c r="G120" s="391"/>
      <c r="H120" s="391"/>
      <c r="I120" s="391"/>
    </row>
    <row r="121" spans="1:9" s="429" customFormat="1" x14ac:dyDescent="0.3">
      <c r="A121" s="389"/>
      <c r="B121" s="396"/>
      <c r="C121" s="396"/>
      <c r="D121" s="459"/>
      <c r="E121" s="391"/>
      <c r="F121" s="391"/>
      <c r="G121" s="391"/>
      <c r="H121" s="391"/>
      <c r="I121" s="391"/>
    </row>
    <row r="122" spans="1:9" s="429" customFormat="1" x14ac:dyDescent="0.3">
      <c r="A122" s="389"/>
      <c r="B122" s="396"/>
      <c r="C122" s="396"/>
      <c r="D122" s="459"/>
      <c r="E122" s="391"/>
      <c r="F122" s="391"/>
      <c r="G122" s="391"/>
      <c r="H122" s="391"/>
      <c r="I122" s="391"/>
    </row>
    <row r="123" spans="1:9" s="429" customFormat="1" x14ac:dyDescent="0.3">
      <c r="A123" s="389"/>
      <c r="B123" s="396"/>
      <c r="C123" s="396"/>
      <c r="D123" s="459"/>
      <c r="E123" s="391"/>
      <c r="F123" s="391"/>
      <c r="G123" s="391"/>
      <c r="H123" s="391"/>
      <c r="I123" s="391"/>
    </row>
    <row r="124" spans="1:9" s="429" customFormat="1" x14ac:dyDescent="0.3">
      <c r="A124" s="389"/>
      <c r="B124" s="396"/>
      <c r="C124" s="396"/>
      <c r="D124" s="459"/>
      <c r="E124" s="391"/>
      <c r="F124" s="391"/>
      <c r="G124" s="391"/>
      <c r="H124" s="391"/>
      <c r="I124" s="391"/>
    </row>
    <row r="125" spans="1:9" s="429" customFormat="1" x14ac:dyDescent="0.3">
      <c r="A125" s="389"/>
      <c r="B125" s="396"/>
      <c r="C125" s="396"/>
      <c r="D125" s="459"/>
      <c r="E125" s="391"/>
      <c r="F125" s="391"/>
      <c r="G125" s="391"/>
      <c r="H125" s="391"/>
      <c r="I125" s="391"/>
    </row>
    <row r="126" spans="1:9" s="429" customFormat="1" x14ac:dyDescent="0.3">
      <c r="A126" s="389"/>
      <c r="B126" s="396"/>
      <c r="C126" s="396"/>
      <c r="D126" s="459"/>
      <c r="E126" s="391"/>
      <c r="F126" s="391"/>
      <c r="G126" s="391"/>
      <c r="H126" s="391"/>
      <c r="I126" s="391"/>
    </row>
    <row r="127" spans="1:9" s="429" customFormat="1" x14ac:dyDescent="0.3">
      <c r="A127" s="389"/>
      <c r="B127" s="396"/>
      <c r="C127" s="396"/>
      <c r="D127" s="459"/>
      <c r="E127" s="391"/>
      <c r="F127" s="391"/>
      <c r="G127" s="391"/>
      <c r="H127" s="391"/>
      <c r="I127" s="391"/>
    </row>
    <row r="128" spans="1:9" s="429" customFormat="1" x14ac:dyDescent="0.3">
      <c r="A128" s="389"/>
      <c r="B128" s="396"/>
      <c r="C128" s="396"/>
      <c r="D128" s="459"/>
      <c r="E128" s="391"/>
      <c r="F128" s="391"/>
      <c r="G128" s="391"/>
      <c r="H128" s="391"/>
      <c r="I128" s="391"/>
    </row>
    <row r="129" spans="1:10" s="429" customFormat="1" x14ac:dyDescent="0.3">
      <c r="A129" s="389"/>
      <c r="B129" s="396"/>
      <c r="C129" s="396"/>
      <c r="D129" s="459"/>
      <c r="E129" s="391"/>
      <c r="F129" s="391"/>
      <c r="G129" s="391"/>
      <c r="H129" s="391"/>
      <c r="I129" s="391"/>
    </row>
    <row r="130" spans="1:10" s="429" customFormat="1" x14ac:dyDescent="0.3">
      <c r="A130" s="389"/>
      <c r="B130" s="396"/>
      <c r="C130" s="396"/>
      <c r="D130" s="459"/>
      <c r="E130" s="391"/>
      <c r="F130" s="391"/>
      <c r="G130" s="391"/>
      <c r="H130" s="391"/>
      <c r="I130" s="391"/>
    </row>
    <row r="131" spans="1:10" s="429" customFormat="1" x14ac:dyDescent="0.3">
      <c r="A131" s="389"/>
      <c r="B131" s="396"/>
      <c r="C131" s="396"/>
      <c r="D131" s="459"/>
      <c r="E131" s="391"/>
      <c r="F131" s="391"/>
      <c r="G131" s="391"/>
      <c r="H131" s="391"/>
      <c r="I131" s="391"/>
    </row>
    <row r="132" spans="1:10" s="429" customFormat="1" x14ac:dyDescent="0.3">
      <c r="A132" s="389"/>
      <c r="B132" s="396"/>
      <c r="C132" s="396"/>
      <c r="D132" s="459"/>
      <c r="E132" s="391"/>
      <c r="F132" s="391"/>
      <c r="G132" s="391"/>
      <c r="H132" s="391"/>
      <c r="I132" s="391"/>
    </row>
    <row r="133" spans="1:10" s="429" customFormat="1" x14ac:dyDescent="0.3">
      <c r="A133" s="389"/>
      <c r="B133" s="396"/>
      <c r="C133" s="396"/>
      <c r="D133" s="459"/>
      <c r="E133" s="391"/>
      <c r="F133" s="391"/>
      <c r="G133" s="391"/>
      <c r="H133" s="391"/>
      <c r="I133" s="391"/>
    </row>
    <row r="134" spans="1:10" s="429" customFormat="1" x14ac:dyDescent="0.3">
      <c r="A134" s="389"/>
      <c r="B134" s="396"/>
      <c r="C134" s="396"/>
      <c r="D134" s="459"/>
      <c r="E134" s="391"/>
      <c r="F134" s="391"/>
      <c r="G134" s="391"/>
      <c r="H134" s="391"/>
      <c r="I134" s="391"/>
    </row>
    <row r="135" spans="1:10" s="429" customFormat="1" x14ac:dyDescent="0.3">
      <c r="A135" s="389"/>
      <c r="B135" s="396"/>
      <c r="C135" s="396"/>
      <c r="D135" s="459"/>
      <c r="E135" s="391"/>
      <c r="F135" s="391"/>
      <c r="G135" s="391"/>
      <c r="H135" s="391"/>
      <c r="I135" s="391"/>
    </row>
    <row r="136" spans="1:10" s="429" customFormat="1" x14ac:dyDescent="0.3">
      <c r="A136" s="389"/>
      <c r="B136" s="396"/>
      <c r="C136" s="396"/>
      <c r="D136" s="459"/>
      <c r="E136" s="391"/>
      <c r="F136" s="391"/>
      <c r="G136" s="391"/>
      <c r="H136" s="391"/>
      <c r="I136" s="391"/>
    </row>
    <row r="137" spans="1:10" s="429" customFormat="1" x14ac:dyDescent="0.3">
      <c r="A137" s="389"/>
      <c r="B137" s="396"/>
      <c r="C137" s="396"/>
      <c r="D137" s="459"/>
      <c r="E137" s="391"/>
      <c r="F137" s="391"/>
      <c r="G137" s="391"/>
      <c r="H137" s="391"/>
      <c r="I137" s="391"/>
    </row>
    <row r="138" spans="1:10" s="429" customFormat="1" x14ac:dyDescent="0.3">
      <c r="A138" s="389"/>
      <c r="B138" s="396"/>
      <c r="C138" s="396"/>
      <c r="D138" s="459"/>
      <c r="E138" s="391"/>
      <c r="F138" s="391"/>
      <c r="G138" s="391"/>
      <c r="H138" s="391"/>
      <c r="I138" s="391"/>
    </row>
    <row r="139" spans="1:10" x14ac:dyDescent="0.3">
      <c r="D139" s="460"/>
      <c r="J139" s="393"/>
    </row>
    <row r="140" spans="1:10" x14ac:dyDescent="0.3">
      <c r="D140" s="460"/>
      <c r="J140" s="393"/>
    </row>
    <row r="141" spans="1:10" x14ac:dyDescent="0.3">
      <c r="D141" s="460"/>
      <c r="J141" s="393"/>
    </row>
    <row r="142" spans="1:10" x14ac:dyDescent="0.3">
      <c r="D142" s="460"/>
      <c r="J142" s="393"/>
    </row>
    <row r="148" spans="1:4" x14ac:dyDescent="0.3">
      <c r="D148" s="458"/>
    </row>
    <row r="149" spans="1:4" x14ac:dyDescent="0.3">
      <c r="D149" s="458"/>
    </row>
    <row r="150" spans="1:4" s="429" customFormat="1" x14ac:dyDescent="0.3">
      <c r="A150" s="461"/>
      <c r="B150" s="393"/>
      <c r="C150" s="393"/>
      <c r="D150" s="458"/>
    </row>
    <row r="151" spans="1:4" s="429" customFormat="1" x14ac:dyDescent="0.3">
      <c r="A151" s="461"/>
      <c r="B151" s="393"/>
      <c r="C151" s="393"/>
      <c r="D151" s="458"/>
    </row>
    <row r="152" spans="1:4" s="429" customFormat="1" x14ac:dyDescent="0.3">
      <c r="A152" s="461"/>
      <c r="B152" s="393"/>
      <c r="C152" s="393"/>
      <c r="D152" s="458"/>
    </row>
    <row r="153" spans="1:4" s="429" customFormat="1" x14ac:dyDescent="0.3">
      <c r="A153" s="461"/>
      <c r="B153" s="393"/>
      <c r="C153" s="393"/>
      <c r="D153" s="458"/>
    </row>
    <row r="154" spans="1:4" s="429" customFormat="1" x14ac:dyDescent="0.3">
      <c r="A154" s="461"/>
      <c r="B154" s="393"/>
      <c r="C154" s="393"/>
      <c r="D154" s="458"/>
    </row>
    <row r="155" spans="1:4" s="429" customFormat="1" x14ac:dyDescent="0.3">
      <c r="A155" s="461"/>
      <c r="B155" s="393"/>
      <c r="C155" s="393"/>
      <c r="D155" s="458"/>
    </row>
    <row r="156" spans="1:4" s="429" customFormat="1" x14ac:dyDescent="0.3">
      <c r="A156" s="461"/>
      <c r="B156" s="393"/>
      <c r="C156" s="393"/>
      <c r="D156" s="458"/>
    </row>
    <row r="170" spans="1:9" s="429" customFormat="1" x14ac:dyDescent="0.3">
      <c r="A170" s="461"/>
      <c r="B170" s="393"/>
      <c r="C170" s="393"/>
      <c r="D170" s="458"/>
    </row>
    <row r="171" spans="1:9" s="429" customFormat="1" x14ac:dyDescent="0.3">
      <c r="A171" s="389"/>
      <c r="B171" s="396"/>
      <c r="C171" s="396"/>
      <c r="D171" s="459"/>
      <c r="E171" s="391"/>
      <c r="F171" s="391"/>
      <c r="G171" s="391"/>
      <c r="H171" s="391"/>
      <c r="I171" s="391"/>
    </row>
    <row r="172" spans="1:9" s="429" customFormat="1" x14ac:dyDescent="0.3">
      <c r="A172" s="389"/>
      <c r="B172" s="396"/>
      <c r="C172" s="396"/>
      <c r="D172" s="459"/>
      <c r="E172" s="391"/>
      <c r="F172" s="391"/>
      <c r="G172" s="391"/>
      <c r="H172" s="391"/>
      <c r="I172" s="391"/>
    </row>
    <row r="173" spans="1:9" s="429" customFormat="1" x14ac:dyDescent="0.3">
      <c r="A173" s="389"/>
      <c r="B173" s="396"/>
      <c r="C173" s="396"/>
      <c r="D173" s="459"/>
      <c r="E173" s="391"/>
      <c r="F173" s="391"/>
      <c r="G173" s="391"/>
      <c r="H173" s="391"/>
      <c r="I173" s="391"/>
    </row>
    <row r="174" spans="1:9" s="429" customFormat="1" x14ac:dyDescent="0.3">
      <c r="A174" s="389"/>
      <c r="B174" s="396"/>
      <c r="C174" s="396"/>
      <c r="D174" s="459"/>
      <c r="E174" s="391"/>
      <c r="F174" s="391"/>
      <c r="G174" s="391"/>
      <c r="H174" s="391"/>
      <c r="I174" s="391"/>
    </row>
    <row r="175" spans="1:9" s="429" customFormat="1" x14ac:dyDescent="0.3">
      <c r="A175" s="389"/>
      <c r="B175" s="396"/>
      <c r="C175" s="396"/>
      <c r="D175" s="459"/>
      <c r="E175" s="391"/>
      <c r="F175" s="391"/>
      <c r="G175" s="391"/>
      <c r="H175" s="391"/>
      <c r="I175" s="391"/>
    </row>
    <row r="176" spans="1:9" s="429" customFormat="1" x14ac:dyDescent="0.3">
      <c r="A176" s="389"/>
      <c r="B176" s="396"/>
      <c r="C176" s="396"/>
      <c r="D176" s="459"/>
      <c r="E176" s="391"/>
      <c r="F176" s="391"/>
      <c r="G176" s="391"/>
      <c r="H176" s="391"/>
      <c r="I176" s="391"/>
    </row>
    <row r="177" spans="1:9" s="429" customFormat="1" x14ac:dyDescent="0.3">
      <c r="A177" s="389"/>
      <c r="B177" s="396"/>
      <c r="C177" s="396"/>
      <c r="D177" s="459"/>
      <c r="E177" s="391"/>
      <c r="F177" s="391"/>
      <c r="G177" s="391"/>
      <c r="H177" s="391"/>
      <c r="I177" s="391"/>
    </row>
    <row r="178" spans="1:9" s="429" customFormat="1" x14ac:dyDescent="0.3">
      <c r="A178" s="389"/>
      <c r="B178" s="396"/>
      <c r="C178" s="396"/>
      <c r="D178" s="459"/>
      <c r="E178" s="391"/>
      <c r="F178" s="391"/>
      <c r="G178" s="391"/>
      <c r="H178" s="391"/>
      <c r="I178" s="391"/>
    </row>
    <row r="179" spans="1:9" s="429" customFormat="1" x14ac:dyDescent="0.3">
      <c r="A179" s="389"/>
      <c r="B179" s="396"/>
      <c r="C179" s="396"/>
      <c r="D179" s="459"/>
      <c r="E179" s="391"/>
      <c r="F179" s="391"/>
      <c r="G179" s="391"/>
      <c r="H179" s="391"/>
      <c r="I179" s="391"/>
    </row>
    <row r="180" spans="1:9" s="429" customFormat="1" x14ac:dyDescent="0.3">
      <c r="A180" s="389"/>
      <c r="B180" s="396"/>
      <c r="C180" s="396"/>
      <c r="D180" s="459"/>
      <c r="E180" s="391"/>
      <c r="F180" s="391"/>
      <c r="G180" s="391"/>
      <c r="H180" s="391"/>
      <c r="I180" s="391"/>
    </row>
    <row r="181" spans="1:9" s="429" customFormat="1" x14ac:dyDescent="0.3">
      <c r="A181" s="389"/>
      <c r="B181" s="396"/>
      <c r="C181" s="396"/>
      <c r="D181" s="459"/>
      <c r="E181" s="391"/>
      <c r="F181" s="391"/>
      <c r="G181" s="391"/>
      <c r="H181" s="391"/>
      <c r="I181" s="391"/>
    </row>
    <row r="182" spans="1:9" s="429" customFormat="1" x14ac:dyDescent="0.3">
      <c r="A182" s="389"/>
      <c r="B182" s="396"/>
      <c r="C182" s="396"/>
      <c r="D182" s="459"/>
      <c r="E182" s="391"/>
      <c r="F182" s="391"/>
      <c r="G182" s="391"/>
      <c r="H182" s="391"/>
      <c r="I182" s="391"/>
    </row>
    <row r="183" spans="1:9" s="429" customFormat="1" x14ac:dyDescent="0.3">
      <c r="A183" s="389"/>
      <c r="B183" s="396"/>
      <c r="C183" s="396"/>
      <c r="D183" s="459"/>
      <c r="E183" s="391"/>
      <c r="F183" s="391"/>
      <c r="G183" s="391"/>
      <c r="H183" s="391"/>
      <c r="I183" s="391"/>
    </row>
    <row r="184" spans="1:9" s="429" customFormat="1" x14ac:dyDescent="0.3">
      <c r="A184" s="389"/>
      <c r="B184" s="396"/>
      <c r="C184" s="396"/>
      <c r="D184" s="459"/>
      <c r="E184" s="391"/>
      <c r="F184" s="391"/>
      <c r="G184" s="391"/>
      <c r="H184" s="391"/>
      <c r="I184" s="391"/>
    </row>
    <row r="185" spans="1:9" s="429" customFormat="1" x14ac:dyDescent="0.3">
      <c r="A185" s="389"/>
      <c r="B185" s="396"/>
      <c r="C185" s="396"/>
      <c r="D185" s="459"/>
      <c r="E185" s="391"/>
      <c r="F185" s="391"/>
      <c r="G185" s="391"/>
      <c r="H185" s="391"/>
      <c r="I185" s="391"/>
    </row>
    <row r="186" spans="1:9" s="429" customFormat="1" x14ac:dyDescent="0.3">
      <c r="A186" s="389"/>
      <c r="B186" s="396"/>
      <c r="C186" s="396"/>
      <c r="D186" s="459"/>
      <c r="E186" s="391"/>
      <c r="F186" s="391"/>
      <c r="G186" s="391"/>
      <c r="H186" s="391"/>
      <c r="I186" s="391"/>
    </row>
    <row r="187" spans="1:9" s="429" customFormat="1" x14ac:dyDescent="0.3">
      <c r="A187" s="389"/>
      <c r="B187" s="396"/>
      <c r="C187" s="396"/>
      <c r="D187" s="459"/>
      <c r="E187" s="391"/>
      <c r="F187" s="391"/>
      <c r="G187" s="391"/>
      <c r="H187" s="391"/>
      <c r="I187" s="391"/>
    </row>
    <row r="188" spans="1:9" s="429" customFormat="1" x14ac:dyDescent="0.3">
      <c r="A188" s="389"/>
      <c r="B188" s="396"/>
      <c r="C188" s="396"/>
      <c r="D188" s="459"/>
      <c r="E188" s="391"/>
      <c r="F188" s="391"/>
      <c r="G188" s="391"/>
      <c r="H188" s="391"/>
      <c r="I188" s="391"/>
    </row>
    <row r="189" spans="1:9" s="429" customFormat="1" x14ac:dyDescent="0.3">
      <c r="A189" s="389"/>
      <c r="B189" s="396"/>
      <c r="C189" s="396"/>
      <c r="D189" s="459"/>
      <c r="E189" s="391"/>
      <c r="F189" s="391"/>
      <c r="G189" s="391"/>
      <c r="H189" s="391"/>
      <c r="I189" s="391"/>
    </row>
    <row r="190" spans="1:9" s="429" customFormat="1" x14ac:dyDescent="0.3">
      <c r="A190" s="389"/>
      <c r="B190" s="396"/>
      <c r="C190" s="396"/>
      <c r="D190" s="459"/>
      <c r="E190" s="391"/>
      <c r="F190" s="391"/>
      <c r="G190" s="391"/>
      <c r="H190" s="391"/>
      <c r="I190" s="391"/>
    </row>
    <row r="191" spans="1:9" s="429" customFormat="1" x14ac:dyDescent="0.3">
      <c r="A191" s="389"/>
      <c r="B191" s="396"/>
      <c r="C191" s="396"/>
      <c r="D191" s="459"/>
      <c r="E191" s="391"/>
      <c r="F191" s="391"/>
      <c r="G191" s="391"/>
      <c r="H191" s="391"/>
      <c r="I191" s="391"/>
    </row>
    <row r="192" spans="1:9" s="429" customFormat="1" x14ac:dyDescent="0.3">
      <c r="A192" s="389"/>
      <c r="B192" s="396"/>
      <c r="C192" s="396"/>
      <c r="D192" s="459"/>
      <c r="E192" s="391"/>
      <c r="F192" s="391"/>
      <c r="G192" s="391"/>
      <c r="H192" s="391"/>
      <c r="I192" s="391"/>
    </row>
    <row r="193" spans="1:9" s="429" customFormat="1" x14ac:dyDescent="0.3">
      <c r="A193" s="389"/>
      <c r="B193" s="396"/>
      <c r="C193" s="396"/>
      <c r="D193" s="459"/>
      <c r="E193" s="391"/>
      <c r="F193" s="391"/>
      <c r="G193" s="391"/>
      <c r="H193" s="391"/>
      <c r="I193" s="391"/>
    </row>
    <row r="194" spans="1:9" s="429" customFormat="1" x14ac:dyDescent="0.3">
      <c r="A194" s="389"/>
      <c r="B194" s="396"/>
      <c r="C194" s="396"/>
      <c r="D194" s="459"/>
      <c r="E194" s="391"/>
      <c r="F194" s="391"/>
      <c r="G194" s="391"/>
      <c r="H194" s="391"/>
      <c r="I194" s="391"/>
    </row>
    <row r="195" spans="1:9" s="429" customFormat="1" x14ac:dyDescent="0.3">
      <c r="A195" s="389"/>
      <c r="B195" s="396"/>
      <c r="C195" s="396"/>
      <c r="D195" s="459"/>
      <c r="E195" s="391"/>
      <c r="F195" s="391"/>
      <c r="G195" s="391"/>
      <c r="H195" s="391"/>
      <c r="I195" s="391"/>
    </row>
    <row r="196" spans="1:9" s="429" customFormat="1" x14ac:dyDescent="0.3">
      <c r="A196" s="389"/>
      <c r="B196" s="396"/>
      <c r="C196" s="396"/>
      <c r="D196" s="459"/>
      <c r="E196" s="391"/>
      <c r="F196" s="391"/>
      <c r="G196" s="391"/>
      <c r="H196" s="391"/>
      <c r="I196" s="391"/>
    </row>
    <row r="197" spans="1:9" s="429" customFormat="1" x14ac:dyDescent="0.3">
      <c r="A197" s="389"/>
      <c r="B197" s="396"/>
      <c r="C197" s="396"/>
      <c r="D197" s="459"/>
      <c r="E197" s="391"/>
      <c r="F197" s="391"/>
      <c r="G197" s="391"/>
      <c r="H197" s="391"/>
      <c r="I197" s="391"/>
    </row>
    <row r="198" spans="1:9" s="429" customFormat="1" x14ac:dyDescent="0.3">
      <c r="A198" s="389"/>
      <c r="B198" s="396"/>
      <c r="C198" s="396"/>
      <c r="D198" s="459"/>
      <c r="E198" s="391"/>
      <c r="F198" s="391"/>
      <c r="G198" s="391"/>
      <c r="H198" s="391"/>
      <c r="I198" s="391"/>
    </row>
    <row r="199" spans="1:9" s="429" customFormat="1" x14ac:dyDescent="0.3">
      <c r="A199" s="389"/>
      <c r="B199" s="396"/>
      <c r="C199" s="396"/>
      <c r="D199" s="459"/>
      <c r="E199" s="391"/>
      <c r="F199" s="391"/>
      <c r="G199" s="391"/>
      <c r="H199" s="391"/>
      <c r="I199" s="391"/>
    </row>
    <row r="200" spans="1:9" s="429" customFormat="1" x14ac:dyDescent="0.3">
      <c r="A200" s="389"/>
      <c r="B200" s="396"/>
      <c r="C200" s="396"/>
      <c r="D200" s="459"/>
      <c r="E200" s="391"/>
      <c r="F200" s="391"/>
      <c r="G200" s="391"/>
      <c r="H200" s="391"/>
      <c r="I200" s="391"/>
    </row>
    <row r="201" spans="1:9" s="429" customFormat="1" x14ac:dyDescent="0.3">
      <c r="A201" s="389"/>
      <c r="B201" s="396"/>
      <c r="C201" s="396"/>
      <c r="D201" s="459"/>
      <c r="E201" s="391"/>
      <c r="F201" s="391"/>
      <c r="G201" s="391"/>
      <c r="H201" s="391"/>
      <c r="I201" s="391"/>
    </row>
    <row r="202" spans="1:9" s="429" customFormat="1" x14ac:dyDescent="0.3">
      <c r="A202" s="389"/>
      <c r="B202" s="396"/>
      <c r="C202" s="396"/>
      <c r="D202" s="459"/>
      <c r="E202" s="391"/>
      <c r="F202" s="391"/>
      <c r="G202" s="391"/>
      <c r="H202" s="391"/>
      <c r="I202" s="391"/>
    </row>
    <row r="203" spans="1:9" s="429" customFormat="1" x14ac:dyDescent="0.3">
      <c r="A203" s="389"/>
      <c r="B203" s="396"/>
      <c r="C203" s="396"/>
      <c r="D203" s="459"/>
      <c r="E203" s="391"/>
      <c r="F203" s="391"/>
      <c r="G203" s="391"/>
      <c r="H203" s="391"/>
      <c r="I203" s="391"/>
    </row>
    <row r="204" spans="1:9" s="429" customFormat="1" x14ac:dyDescent="0.3">
      <c r="A204" s="389"/>
      <c r="B204" s="396"/>
      <c r="C204" s="396"/>
      <c r="D204" s="459"/>
      <c r="E204" s="391"/>
      <c r="F204" s="391"/>
      <c r="G204" s="391"/>
      <c r="H204" s="391"/>
      <c r="I204" s="391"/>
    </row>
    <row r="205" spans="1:9" s="429" customFormat="1" x14ac:dyDescent="0.3">
      <c r="A205" s="389"/>
      <c r="B205" s="396"/>
      <c r="C205" s="396"/>
      <c r="D205" s="459"/>
      <c r="E205" s="391"/>
      <c r="F205" s="391"/>
      <c r="G205" s="391"/>
      <c r="H205" s="391"/>
      <c r="I205" s="391"/>
    </row>
    <row r="206" spans="1:9" s="429" customFormat="1" x14ac:dyDescent="0.3">
      <c r="A206" s="389"/>
      <c r="B206" s="396"/>
      <c r="C206" s="396"/>
      <c r="D206" s="459"/>
      <c r="E206" s="391"/>
      <c r="F206" s="391"/>
      <c r="G206" s="391"/>
      <c r="H206" s="391"/>
      <c r="I206" s="391"/>
    </row>
    <row r="207" spans="1:9" s="429" customFormat="1" x14ac:dyDescent="0.3">
      <c r="A207" s="389"/>
      <c r="B207" s="396"/>
      <c r="C207" s="396"/>
      <c r="D207" s="459"/>
      <c r="E207" s="391"/>
      <c r="F207" s="391"/>
      <c r="G207" s="391"/>
      <c r="H207" s="391"/>
      <c r="I207" s="391"/>
    </row>
    <row r="208" spans="1:9" s="429" customFormat="1" x14ac:dyDescent="0.3">
      <c r="A208" s="389"/>
      <c r="B208" s="396"/>
      <c r="C208" s="396"/>
      <c r="D208" s="459"/>
      <c r="E208" s="391"/>
      <c r="F208" s="391"/>
      <c r="G208" s="391"/>
      <c r="H208" s="391"/>
      <c r="I208" s="391"/>
    </row>
    <row r="209" spans="1:9" s="429" customFormat="1" x14ac:dyDescent="0.3">
      <c r="A209" s="389"/>
      <c r="B209" s="396"/>
      <c r="C209" s="396"/>
      <c r="D209" s="459"/>
      <c r="E209" s="391"/>
      <c r="F209" s="391"/>
      <c r="G209" s="391"/>
      <c r="H209" s="391"/>
      <c r="I209" s="391"/>
    </row>
    <row r="210" spans="1:9" s="429" customFormat="1" x14ac:dyDescent="0.3">
      <c r="A210" s="389"/>
      <c r="B210" s="396"/>
      <c r="C210" s="396"/>
      <c r="D210" s="459"/>
      <c r="E210" s="391"/>
      <c r="F210" s="391"/>
      <c r="G210" s="391"/>
      <c r="H210" s="391"/>
      <c r="I210" s="391"/>
    </row>
    <row r="211" spans="1:9" s="429" customFormat="1" x14ac:dyDescent="0.3">
      <c r="A211" s="389"/>
      <c r="B211" s="396"/>
      <c r="C211" s="396"/>
      <c r="D211" s="459"/>
      <c r="E211" s="391"/>
      <c r="F211" s="391"/>
      <c r="G211" s="391"/>
      <c r="H211" s="391"/>
      <c r="I211" s="391"/>
    </row>
    <row r="212" spans="1:9" s="429" customFormat="1" x14ac:dyDescent="0.3">
      <c r="A212" s="389"/>
      <c r="B212" s="396"/>
      <c r="C212" s="396"/>
      <c r="D212" s="459"/>
      <c r="E212" s="391"/>
      <c r="F212" s="391"/>
      <c r="G212" s="391"/>
      <c r="H212" s="391"/>
      <c r="I212" s="391"/>
    </row>
    <row r="213" spans="1:9" s="429" customFormat="1" x14ac:dyDescent="0.3">
      <c r="A213" s="389"/>
      <c r="B213" s="396"/>
      <c r="C213" s="396"/>
      <c r="D213" s="459"/>
      <c r="E213" s="391"/>
      <c r="F213" s="391"/>
      <c r="G213" s="391"/>
      <c r="H213" s="391"/>
      <c r="I213" s="391"/>
    </row>
    <row r="214" spans="1:9" s="429" customFormat="1" x14ac:dyDescent="0.3">
      <c r="A214" s="389"/>
      <c r="B214" s="396"/>
      <c r="C214" s="396"/>
      <c r="D214" s="459"/>
      <c r="E214" s="391"/>
      <c r="F214" s="391"/>
      <c r="G214" s="391"/>
      <c r="H214" s="391"/>
      <c r="I214" s="391"/>
    </row>
    <row r="215" spans="1:9" s="429" customFormat="1" x14ac:dyDescent="0.3">
      <c r="A215" s="389"/>
      <c r="B215" s="396"/>
      <c r="C215" s="396"/>
      <c r="D215" s="459"/>
      <c r="E215" s="391"/>
      <c r="F215" s="391"/>
      <c r="G215" s="391"/>
      <c r="H215" s="391"/>
      <c r="I215" s="391"/>
    </row>
    <row r="216" spans="1:9" s="429" customFormat="1" x14ac:dyDescent="0.3">
      <c r="A216" s="389"/>
      <c r="B216" s="396"/>
      <c r="C216" s="396"/>
      <c r="D216" s="459"/>
      <c r="E216" s="391"/>
      <c r="F216" s="391"/>
      <c r="G216" s="391"/>
      <c r="H216" s="391"/>
      <c r="I216" s="391"/>
    </row>
    <row r="217" spans="1:9" s="429" customFormat="1" x14ac:dyDescent="0.3">
      <c r="A217" s="389"/>
      <c r="B217" s="396"/>
      <c r="C217" s="396"/>
      <c r="D217" s="459"/>
      <c r="E217" s="391"/>
      <c r="F217" s="391"/>
      <c r="G217" s="391"/>
      <c r="H217" s="391"/>
      <c r="I217" s="391"/>
    </row>
    <row r="218" spans="1:9" s="429" customFormat="1" x14ac:dyDescent="0.3">
      <c r="A218" s="389"/>
      <c r="B218" s="396"/>
      <c r="C218" s="396"/>
      <c r="D218" s="459"/>
      <c r="E218" s="391"/>
      <c r="F218" s="391"/>
      <c r="G218" s="391"/>
      <c r="H218" s="391"/>
      <c r="I218" s="391"/>
    </row>
    <row r="219" spans="1:9" s="429" customFormat="1" x14ac:dyDescent="0.3">
      <c r="A219" s="389"/>
      <c r="B219" s="396"/>
      <c r="C219" s="396"/>
      <c r="D219" s="459"/>
      <c r="E219" s="391"/>
      <c r="F219" s="391"/>
      <c r="G219" s="391"/>
      <c r="H219" s="391"/>
      <c r="I219" s="391"/>
    </row>
    <row r="220" spans="1:9" s="429" customFormat="1" x14ac:dyDescent="0.3">
      <c r="A220" s="389"/>
      <c r="B220" s="396"/>
      <c r="C220" s="396"/>
      <c r="D220" s="459"/>
      <c r="E220" s="391"/>
      <c r="F220" s="391"/>
      <c r="G220" s="391"/>
      <c r="H220" s="391"/>
      <c r="I220" s="391"/>
    </row>
    <row r="221" spans="1:9" s="429" customFormat="1" x14ac:dyDescent="0.3">
      <c r="A221" s="389"/>
      <c r="B221" s="396"/>
      <c r="C221" s="396"/>
      <c r="D221" s="459"/>
      <c r="E221" s="391"/>
      <c r="F221" s="391"/>
      <c r="G221" s="391"/>
      <c r="H221" s="391"/>
      <c r="I221" s="391"/>
    </row>
    <row r="222" spans="1:9" s="429" customFormat="1" x14ac:dyDescent="0.3">
      <c r="A222" s="389"/>
      <c r="B222" s="396"/>
      <c r="C222" s="396"/>
      <c r="D222" s="459"/>
      <c r="E222" s="391"/>
      <c r="F222" s="391"/>
      <c r="G222" s="391"/>
      <c r="H222" s="391"/>
      <c r="I222" s="391"/>
    </row>
    <row r="223" spans="1:9" s="429" customFormat="1" x14ac:dyDescent="0.3">
      <c r="A223" s="389"/>
      <c r="B223" s="396"/>
      <c r="C223" s="396"/>
      <c r="D223" s="459"/>
      <c r="E223" s="391"/>
      <c r="F223" s="391"/>
      <c r="G223" s="391"/>
      <c r="H223" s="391"/>
      <c r="I223" s="391"/>
    </row>
    <row r="224" spans="1:9" s="429" customFormat="1" x14ac:dyDescent="0.3">
      <c r="A224" s="389"/>
      <c r="B224" s="396"/>
      <c r="C224" s="396"/>
      <c r="D224" s="459"/>
      <c r="E224" s="391"/>
      <c r="F224" s="391"/>
      <c r="G224" s="391"/>
      <c r="H224" s="391"/>
      <c r="I224" s="391"/>
    </row>
  </sheetData>
  <mergeCells count="7">
    <mergeCell ref="B2:J2"/>
    <mergeCell ref="B3:J3"/>
    <mergeCell ref="B6:B7"/>
    <mergeCell ref="C6:C7"/>
    <mergeCell ref="D6:D7"/>
    <mergeCell ref="E6:I6"/>
    <mergeCell ref="J6:J7"/>
  </mergeCells>
  <printOptions horizontalCentered="1"/>
  <pageMargins left="0.19685039370078741" right="0.19685039370078741" top="0.59055118110236227" bottom="0.59055118110236227" header="0.51181102362204722" footer="0.19685039370078741"/>
  <pageSetup paperSize="9" scale="93" fitToHeight="0" orientation="landscape" r:id="rId1"/>
  <headerFooter alignWithMargins="0">
    <oddFooter>&amp;C-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view="pageBreakPreview" zoomScaleNormal="100" zoomScaleSheetLayoutView="100" workbookViewId="0">
      <selection activeCell="C10" sqref="C10"/>
    </sheetView>
  </sheetViews>
  <sheetFormatPr defaultColWidth="9.140625" defaultRowHeight="15" x14ac:dyDescent="0.3"/>
  <cols>
    <col min="1" max="1" width="3.7109375" style="346" customWidth="1"/>
    <col min="2" max="3" width="4.7109375" style="352" customWidth="1"/>
    <col min="4" max="4" width="53.7109375" style="353" customWidth="1"/>
    <col min="5" max="7" width="12.7109375" style="348" customWidth="1"/>
    <col min="8" max="10" width="13.7109375" style="349" customWidth="1"/>
    <col min="11" max="11" width="11.7109375" style="348" hidden="1" customWidth="1"/>
    <col min="12" max="12" width="11.7109375" style="349" hidden="1" customWidth="1"/>
    <col min="13" max="13" width="9.140625" style="350"/>
    <col min="14" max="14" width="10.140625" style="350" bestFit="1" customWidth="1"/>
    <col min="15" max="16384" width="9.140625" style="350"/>
  </cols>
  <sheetData>
    <row r="1" spans="1:12" x14ac:dyDescent="0.3">
      <c r="B1" s="493" t="s">
        <v>369</v>
      </c>
      <c r="C1" s="493"/>
      <c r="D1" s="493"/>
      <c r="E1" s="347"/>
      <c r="F1" s="347"/>
    </row>
    <row r="2" spans="1:12" x14ac:dyDescent="0.3">
      <c r="B2" s="350"/>
      <c r="C2" s="350"/>
      <c r="D2" s="350"/>
      <c r="E2" s="350"/>
      <c r="F2" s="350"/>
      <c r="G2" s="350"/>
      <c r="H2" s="351"/>
      <c r="I2" s="351"/>
      <c r="J2" s="351"/>
      <c r="K2" s="350"/>
      <c r="L2" s="350"/>
    </row>
    <row r="3" spans="1:12" x14ac:dyDescent="0.3">
      <c r="B3" s="494" t="s">
        <v>84</v>
      </c>
      <c r="C3" s="494"/>
      <c r="D3" s="494"/>
      <c r="E3" s="494"/>
      <c r="F3" s="494"/>
      <c r="G3" s="494"/>
      <c r="H3" s="494"/>
      <c r="I3" s="494"/>
      <c r="J3" s="494"/>
      <c r="K3" s="494"/>
      <c r="L3" s="351"/>
    </row>
    <row r="4" spans="1:12" x14ac:dyDescent="0.3">
      <c r="B4" s="494" t="s">
        <v>370</v>
      </c>
      <c r="C4" s="494"/>
      <c r="D4" s="494"/>
      <c r="E4" s="494"/>
      <c r="F4" s="494"/>
      <c r="G4" s="494"/>
      <c r="H4" s="494"/>
      <c r="I4" s="494"/>
      <c r="J4" s="494"/>
      <c r="K4" s="494"/>
      <c r="L4" s="351"/>
    </row>
    <row r="5" spans="1:12" x14ac:dyDescent="0.3">
      <c r="J5" s="354" t="s">
        <v>86</v>
      </c>
      <c r="K5" s="354"/>
      <c r="L5" s="354"/>
    </row>
    <row r="6" spans="1:12" s="357" customFormat="1" ht="15.75" thickBot="1" x14ac:dyDescent="0.35">
      <c r="A6" s="346"/>
      <c r="B6" s="352" t="s">
        <v>8</v>
      </c>
      <c r="C6" s="352" t="s">
        <v>9</v>
      </c>
      <c r="D6" s="355" t="s">
        <v>100</v>
      </c>
      <c r="E6" s="356" t="s">
        <v>87</v>
      </c>
      <c r="F6" s="356" t="s">
        <v>88</v>
      </c>
      <c r="G6" s="356" t="s">
        <v>10</v>
      </c>
      <c r="H6" s="356" t="s">
        <v>89</v>
      </c>
      <c r="I6" s="356" t="s">
        <v>92</v>
      </c>
      <c r="J6" s="356" t="s">
        <v>93</v>
      </c>
      <c r="K6" s="356" t="s">
        <v>323</v>
      </c>
      <c r="L6" s="356" t="s">
        <v>324</v>
      </c>
    </row>
    <row r="7" spans="1:12" ht="30" customHeight="1" x14ac:dyDescent="0.3">
      <c r="B7" s="495" t="s">
        <v>325</v>
      </c>
      <c r="C7" s="497" t="s">
        <v>326</v>
      </c>
      <c r="D7" s="499" t="s">
        <v>0</v>
      </c>
      <c r="E7" s="501" t="s">
        <v>327</v>
      </c>
      <c r="F7" s="501" t="s">
        <v>371</v>
      </c>
      <c r="G7" s="503" t="s">
        <v>372</v>
      </c>
      <c r="H7" s="505" t="s">
        <v>353</v>
      </c>
      <c r="I7" s="485" t="s">
        <v>354</v>
      </c>
      <c r="J7" s="487" t="s">
        <v>96</v>
      </c>
      <c r="K7" s="489" t="s">
        <v>328</v>
      </c>
      <c r="L7" s="491" t="s">
        <v>329</v>
      </c>
    </row>
    <row r="8" spans="1:12" ht="45" customHeight="1" thickBot="1" x14ac:dyDescent="0.35">
      <c r="B8" s="496"/>
      <c r="C8" s="498"/>
      <c r="D8" s="500"/>
      <c r="E8" s="502"/>
      <c r="F8" s="502"/>
      <c r="G8" s="504"/>
      <c r="H8" s="506"/>
      <c r="I8" s="486"/>
      <c r="J8" s="488"/>
      <c r="K8" s="490"/>
      <c r="L8" s="492"/>
    </row>
    <row r="9" spans="1:12" s="353" customFormat="1" ht="30" customHeight="1" x14ac:dyDescent="0.3">
      <c r="A9" s="358">
        <v>1</v>
      </c>
      <c r="B9" s="359">
        <v>1</v>
      </c>
      <c r="C9" s="360" t="s">
        <v>84</v>
      </c>
      <c r="D9" s="361"/>
      <c r="E9" s="362"/>
      <c r="F9" s="363"/>
      <c r="G9" s="364"/>
      <c r="H9" s="365"/>
      <c r="I9" s="366"/>
      <c r="J9" s="367"/>
      <c r="K9" s="368"/>
      <c r="L9" s="369"/>
    </row>
    <row r="10" spans="1:12" s="353" customFormat="1" ht="22.5" customHeight="1" thickBot="1" x14ac:dyDescent="0.35">
      <c r="A10" s="346">
        <v>2</v>
      </c>
      <c r="B10" s="370"/>
      <c r="C10" s="388">
        <v>1</v>
      </c>
      <c r="D10" s="371" t="s">
        <v>373</v>
      </c>
      <c r="E10" s="372">
        <v>18</v>
      </c>
      <c r="F10" s="373"/>
      <c r="G10" s="374">
        <v>228</v>
      </c>
      <c r="H10" s="469">
        <v>142</v>
      </c>
      <c r="I10" s="373">
        <v>22</v>
      </c>
      <c r="J10" s="470">
        <v>18</v>
      </c>
      <c r="K10" s="375"/>
      <c r="L10" s="376"/>
    </row>
    <row r="11" spans="1:12" s="387" customFormat="1" ht="30" customHeight="1" thickTop="1" thickBot="1" x14ac:dyDescent="0.35">
      <c r="A11" s="358">
        <v>3</v>
      </c>
      <c r="B11" s="377"/>
      <c r="C11" s="378"/>
      <c r="D11" s="379" t="s">
        <v>330</v>
      </c>
      <c r="E11" s="380">
        <f>SUM(E10:E10)</f>
        <v>18</v>
      </c>
      <c r="F11" s="381">
        <f>SUM(F10:F10)</f>
        <v>0</v>
      </c>
      <c r="G11" s="382">
        <f>SUM(G10:G10)</f>
        <v>228</v>
      </c>
      <c r="H11" s="383">
        <f>SUM(H10:H10)</f>
        <v>142</v>
      </c>
      <c r="I11" s="381">
        <f>SUM(I10:I10)</f>
        <v>22</v>
      </c>
      <c r="J11" s="384">
        <f>SUM(J10:J10)</f>
        <v>18</v>
      </c>
      <c r="K11" s="385" t="e">
        <f>SUM(#REF!)</f>
        <v>#REF!</v>
      </c>
      <c r="L11" s="386" t="e">
        <f>SUM(#REF!)</f>
        <v>#REF!</v>
      </c>
    </row>
  </sheetData>
  <mergeCells count="14">
    <mergeCell ref="I7:I8"/>
    <mergeCell ref="J7:J8"/>
    <mergeCell ref="K7:K8"/>
    <mergeCell ref="L7:L8"/>
    <mergeCell ref="B1:D1"/>
    <mergeCell ref="B3:K3"/>
    <mergeCell ref="B4:K4"/>
    <mergeCell ref="B7:B8"/>
    <mergeCell ref="C7:C8"/>
    <mergeCell ref="D7:D8"/>
    <mergeCell ref="E7:E8"/>
    <mergeCell ref="F7:F8"/>
    <mergeCell ref="G7:G8"/>
    <mergeCell ref="H7:H8"/>
  </mergeCells>
  <printOptions horizontalCentered="1"/>
  <pageMargins left="0.19685039370078741" right="0.19685039370078741" top="0.59055118110236227" bottom="0.59055118110236227" header="0.51181102362204722" footer="0.51181102362204722"/>
  <pageSetup paperSize="9" orientation="landscape" r:id="rId1"/>
  <headerFooter>
    <oddFooter>&amp;C-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13"/>
  <dimension ref="A1:K36"/>
  <sheetViews>
    <sheetView view="pageBreakPreview" zoomScaleNormal="75" workbookViewId="0">
      <selection activeCell="H14" sqref="H14:J15"/>
    </sheetView>
  </sheetViews>
  <sheetFormatPr defaultColWidth="9.140625" defaultRowHeight="15" x14ac:dyDescent="0.3"/>
  <cols>
    <col min="1" max="1" width="5.7109375" style="81" customWidth="1"/>
    <col min="2" max="2" width="50.7109375" style="3" customWidth="1"/>
    <col min="3" max="5" width="13.7109375" style="82" customWidth="1"/>
    <col min="6" max="6" width="5.7109375" style="81" customWidth="1"/>
    <col min="7" max="7" width="50.7109375" style="3" customWidth="1"/>
    <col min="8" max="10" width="13.7109375" style="82" customWidth="1"/>
    <col min="11" max="11" width="3.5703125" style="15" customWidth="1"/>
    <col min="12" max="16384" width="9.140625" style="3"/>
  </cols>
  <sheetData>
    <row r="1" spans="1:11" s="12" customFormat="1" x14ac:dyDescent="0.2">
      <c r="A1" s="509" t="s">
        <v>374</v>
      </c>
      <c r="B1" s="509"/>
      <c r="C1" s="10"/>
      <c r="D1" s="10"/>
      <c r="E1" s="10"/>
      <c r="F1" s="11"/>
      <c r="H1" s="13"/>
      <c r="I1" s="13"/>
      <c r="J1" s="13"/>
      <c r="K1" s="14"/>
    </row>
    <row r="2" spans="1:11" s="12" customFormat="1" ht="26.25" customHeight="1" x14ac:dyDescent="0.3">
      <c r="A2" s="507" t="s">
        <v>85</v>
      </c>
      <c r="B2" s="507"/>
      <c r="C2" s="507"/>
      <c r="D2" s="507"/>
      <c r="E2" s="507"/>
      <c r="F2" s="507"/>
      <c r="G2" s="507"/>
      <c r="H2" s="507"/>
      <c r="I2" s="507"/>
      <c r="J2" s="507"/>
      <c r="K2" s="14"/>
    </row>
    <row r="3" spans="1:11" s="12" customFormat="1" ht="27.75" customHeight="1" x14ac:dyDescent="0.2">
      <c r="A3" s="508" t="s">
        <v>375</v>
      </c>
      <c r="B3" s="508"/>
      <c r="C3" s="508"/>
      <c r="D3" s="508"/>
      <c r="E3" s="508"/>
      <c r="F3" s="508"/>
      <c r="G3" s="508"/>
      <c r="H3" s="508"/>
      <c r="I3" s="508"/>
      <c r="J3" s="508"/>
      <c r="K3" s="14"/>
    </row>
    <row r="4" spans="1:11" ht="45" customHeight="1" x14ac:dyDescent="0.3">
      <c r="A4" s="83"/>
      <c r="B4" s="84" t="s">
        <v>24</v>
      </c>
      <c r="C4" s="87" t="s">
        <v>353</v>
      </c>
      <c r="D4" s="87" t="s">
        <v>354</v>
      </c>
      <c r="E4" s="110" t="s">
        <v>96</v>
      </c>
      <c r="F4" s="85"/>
      <c r="G4" s="86" t="s">
        <v>25</v>
      </c>
      <c r="H4" s="88" t="s">
        <v>353</v>
      </c>
      <c r="I4" s="88" t="s">
        <v>354</v>
      </c>
      <c r="J4" s="112" t="s">
        <v>96</v>
      </c>
    </row>
    <row r="5" spans="1:11" ht="15" customHeight="1" x14ac:dyDescent="0.3">
      <c r="A5" s="16" t="s">
        <v>26</v>
      </c>
      <c r="B5" s="3" t="s">
        <v>27</v>
      </c>
      <c r="C5" s="89">
        <f>+'1.Bev'!H9+'1.Bev'!H12+'1.Bev'!H11+'1.Bev'!H10</f>
        <v>3505</v>
      </c>
      <c r="D5" s="89">
        <f>+'1.Bev'!I9+'1.Bev'!I12+'1.Bev'!I11+'1.Bev'!I10</f>
        <v>5028</v>
      </c>
      <c r="E5" s="17">
        <f>+'1.Bev'!J9+'1.Bev'!J12+'1.Bev'!J11+'1.Bev'!J10</f>
        <v>5004</v>
      </c>
      <c r="F5" s="18" t="s">
        <v>26</v>
      </c>
      <c r="G5" s="3" t="s">
        <v>16</v>
      </c>
      <c r="H5" s="19">
        <f>+'2.Kiad'!H8</f>
        <v>60</v>
      </c>
      <c r="I5" s="19">
        <f>+'2.Kiad'!I8</f>
        <v>89</v>
      </c>
      <c r="J5" s="19">
        <f>+'2.Kiad'!J8</f>
        <v>38</v>
      </c>
    </row>
    <row r="6" spans="1:11" ht="15" customHeight="1" x14ac:dyDescent="0.3">
      <c r="A6" s="16" t="s">
        <v>28</v>
      </c>
      <c r="B6" s="3" t="s">
        <v>11</v>
      </c>
      <c r="C6" s="89"/>
      <c r="D6" s="89"/>
      <c r="E6" s="17"/>
      <c r="F6" s="18" t="s">
        <v>28</v>
      </c>
      <c r="G6" s="3" t="s">
        <v>29</v>
      </c>
      <c r="H6" s="19">
        <f>+'2.Kiad'!H9</f>
        <v>32</v>
      </c>
      <c r="I6" s="19">
        <f>+'2.Kiad'!I9</f>
        <v>44</v>
      </c>
      <c r="J6" s="19">
        <f>+'2.Kiad'!J9</f>
        <v>15</v>
      </c>
    </row>
    <row r="7" spans="1:11" x14ac:dyDescent="0.3">
      <c r="A7" s="16" t="s">
        <v>30</v>
      </c>
      <c r="B7" s="4" t="s">
        <v>31</v>
      </c>
      <c r="C7" s="89"/>
      <c r="D7" s="89"/>
      <c r="E7" s="17">
        <f>+'1.Bev'!J14</f>
        <v>61</v>
      </c>
      <c r="F7" s="18" t="s">
        <v>30</v>
      </c>
      <c r="G7" s="3" t="s">
        <v>17</v>
      </c>
      <c r="H7" s="19">
        <f>+'2.Kiad'!H10</f>
        <v>3173</v>
      </c>
      <c r="I7" s="19">
        <f>+'2.Kiad'!I10</f>
        <v>5264</v>
      </c>
      <c r="J7" s="19">
        <f>+'2.Kiad'!J10</f>
        <v>5005</v>
      </c>
    </row>
    <row r="8" spans="1:11" x14ac:dyDescent="0.3">
      <c r="A8" s="16" t="s">
        <v>32</v>
      </c>
      <c r="B8" s="3" t="s">
        <v>33</v>
      </c>
      <c r="C8" s="89"/>
      <c r="D8" s="89"/>
      <c r="E8" s="17"/>
      <c r="F8" s="20" t="s">
        <v>32</v>
      </c>
      <c r="G8" s="3" t="s">
        <v>19</v>
      </c>
      <c r="H8" s="19"/>
      <c r="I8" s="19"/>
      <c r="J8" s="19"/>
    </row>
    <row r="9" spans="1:11" x14ac:dyDescent="0.3">
      <c r="A9" s="16"/>
      <c r="B9" s="4"/>
      <c r="C9" s="89"/>
      <c r="D9" s="89"/>
      <c r="E9" s="17"/>
      <c r="F9" s="20" t="s">
        <v>34</v>
      </c>
      <c r="G9" s="21" t="s">
        <v>76</v>
      </c>
      <c r="H9" s="19">
        <f>+'2.Kiad'!H12</f>
        <v>120</v>
      </c>
      <c r="I9" s="19"/>
      <c r="J9" s="19"/>
    </row>
    <row r="10" spans="1:11" x14ac:dyDescent="0.3">
      <c r="A10" s="16"/>
      <c r="B10" s="4"/>
      <c r="C10" s="89"/>
      <c r="D10" s="89"/>
      <c r="E10" s="17"/>
      <c r="F10" s="20" t="s">
        <v>37</v>
      </c>
      <c r="G10" s="21" t="s">
        <v>75</v>
      </c>
      <c r="H10" s="19"/>
      <c r="I10" s="19"/>
      <c r="J10" s="19"/>
    </row>
    <row r="11" spans="1:11" s="12" customFormat="1" ht="24.95" customHeight="1" x14ac:dyDescent="0.2">
      <c r="A11" s="22"/>
      <c r="B11" s="23" t="s">
        <v>66</v>
      </c>
      <c r="C11" s="24">
        <f>SUM(C5:C9)</f>
        <v>3505</v>
      </c>
      <c r="D11" s="24">
        <f>SUM(D5:D9)</f>
        <v>5028</v>
      </c>
      <c r="E11" s="104">
        <f>SUM(E5:E9)</f>
        <v>5065</v>
      </c>
      <c r="F11" s="25"/>
      <c r="G11" s="23" t="s">
        <v>74</v>
      </c>
      <c r="H11" s="26">
        <f>SUM(H5:H10)</f>
        <v>3385</v>
      </c>
      <c r="I11" s="26">
        <f>SUM(I5:I10)</f>
        <v>5397</v>
      </c>
      <c r="J11" s="26">
        <f>SUM(J5:J10)</f>
        <v>5058</v>
      </c>
      <c r="K11" s="14"/>
    </row>
    <row r="12" spans="1:11" ht="23.25" customHeight="1" x14ac:dyDescent="0.3">
      <c r="A12" s="27"/>
      <c r="B12" s="28" t="s">
        <v>35</v>
      </c>
      <c r="C12" s="96"/>
      <c r="D12" s="96"/>
      <c r="E12" s="29"/>
      <c r="F12" s="30"/>
      <c r="G12" s="28" t="s">
        <v>36</v>
      </c>
      <c r="H12" s="31"/>
      <c r="I12" s="31"/>
      <c r="J12" s="31"/>
      <c r="K12" s="32"/>
    </row>
    <row r="13" spans="1:11" x14ac:dyDescent="0.3">
      <c r="A13" s="33" t="s">
        <v>34</v>
      </c>
      <c r="B13" s="34" t="s">
        <v>38</v>
      </c>
      <c r="C13" s="97"/>
      <c r="D13" s="97"/>
      <c r="E13" s="35"/>
      <c r="F13" s="36" t="s">
        <v>40</v>
      </c>
      <c r="G13" s="34" t="s">
        <v>39</v>
      </c>
      <c r="H13" s="31">
        <f>+'2.Kiad'!H14</f>
        <v>142</v>
      </c>
      <c r="I13" s="31">
        <f>+'2.Kiad'!I14</f>
        <v>22</v>
      </c>
      <c r="J13" s="31">
        <f>+'2.Kiad'!J14</f>
        <v>18</v>
      </c>
      <c r="K13" s="37"/>
    </row>
    <row r="14" spans="1:11" x14ac:dyDescent="0.3">
      <c r="A14" s="33" t="s">
        <v>37</v>
      </c>
      <c r="B14" s="34" t="s">
        <v>7</v>
      </c>
      <c r="C14" s="97"/>
      <c r="D14" s="97"/>
      <c r="E14" s="35"/>
      <c r="F14" s="36" t="s">
        <v>42</v>
      </c>
      <c r="G14" s="34" t="s">
        <v>41</v>
      </c>
      <c r="H14" s="31"/>
      <c r="I14" s="31"/>
      <c r="J14" s="31"/>
      <c r="K14" s="37"/>
    </row>
    <row r="15" spans="1:11" x14ac:dyDescent="0.3">
      <c r="A15" s="33" t="s">
        <v>40</v>
      </c>
      <c r="B15" s="3" t="s">
        <v>43</v>
      </c>
      <c r="C15" s="97"/>
      <c r="D15" s="97"/>
      <c r="E15" s="35"/>
      <c r="F15" s="36" t="s">
        <v>77</v>
      </c>
      <c r="G15" s="34" t="s">
        <v>63</v>
      </c>
      <c r="H15" s="31"/>
      <c r="I15" s="31"/>
      <c r="J15" s="31"/>
      <c r="K15" s="37"/>
    </row>
    <row r="16" spans="1:11" x14ac:dyDescent="0.3">
      <c r="A16" s="33"/>
      <c r="C16" s="97"/>
      <c r="D16" s="97"/>
      <c r="E16" s="35"/>
      <c r="F16" s="36" t="s">
        <v>79</v>
      </c>
      <c r="G16" s="34" t="s">
        <v>78</v>
      </c>
      <c r="H16" s="31"/>
      <c r="I16" s="31"/>
      <c r="J16" s="31"/>
      <c r="K16" s="37"/>
    </row>
    <row r="17" spans="1:11" s="12" customFormat="1" ht="24.95" customHeight="1" thickBot="1" x14ac:dyDescent="0.25">
      <c r="A17" s="38"/>
      <c r="B17" s="39" t="s">
        <v>67</v>
      </c>
      <c r="C17" s="60">
        <f>SUM(C13:C15)</f>
        <v>0</v>
      </c>
      <c r="D17" s="60">
        <f>SUM(D13:D15)</f>
        <v>0</v>
      </c>
      <c r="E17" s="40">
        <f>SUM(E13:E15)</f>
        <v>0</v>
      </c>
      <c r="F17" s="41"/>
      <c r="G17" s="39" t="s">
        <v>70</v>
      </c>
      <c r="H17" s="42">
        <f>SUM(H13:H16)</f>
        <v>142</v>
      </c>
      <c r="I17" s="42">
        <f>SUM(I13:I16)</f>
        <v>22</v>
      </c>
      <c r="J17" s="42">
        <f>SUM(J13:J16)</f>
        <v>18</v>
      </c>
      <c r="K17" s="14"/>
    </row>
    <row r="18" spans="1:11" s="12" customFormat="1" ht="24.95" customHeight="1" thickTop="1" thickBot="1" x14ac:dyDescent="0.25">
      <c r="A18" s="43"/>
      <c r="B18" s="44" t="s">
        <v>3</v>
      </c>
      <c r="C18" s="111">
        <f>C11+C17</f>
        <v>3505</v>
      </c>
      <c r="D18" s="45">
        <f>D11+D17</f>
        <v>5028</v>
      </c>
      <c r="E18" s="105">
        <f>E11+E17</f>
        <v>5065</v>
      </c>
      <c r="F18" s="46"/>
      <c r="G18" s="44" t="s">
        <v>68</v>
      </c>
      <c r="H18" s="47">
        <f>H11+H17</f>
        <v>3527</v>
      </c>
      <c r="I18" s="47">
        <f>I11+I17</f>
        <v>5419</v>
      </c>
      <c r="J18" s="47">
        <f>J11+J17</f>
        <v>5076</v>
      </c>
      <c r="K18" s="14"/>
    </row>
    <row r="19" spans="1:11" s="12" customFormat="1" ht="24.95" customHeight="1" thickTop="1" x14ac:dyDescent="0.3">
      <c r="A19" s="48"/>
      <c r="B19" s="28" t="s">
        <v>44</v>
      </c>
      <c r="C19" s="98"/>
      <c r="D19" s="98"/>
      <c r="E19" s="49"/>
      <c r="F19" s="50"/>
      <c r="G19" s="28" t="s">
        <v>45</v>
      </c>
      <c r="H19" s="51"/>
      <c r="I19" s="51"/>
      <c r="J19" s="51"/>
      <c r="K19" s="14"/>
    </row>
    <row r="20" spans="1:11" s="12" customFormat="1" x14ac:dyDescent="0.2">
      <c r="A20" s="52" t="s">
        <v>42</v>
      </c>
      <c r="B20" s="12" t="s">
        <v>46</v>
      </c>
      <c r="C20" s="98"/>
      <c r="D20" s="98"/>
      <c r="E20" s="49"/>
      <c r="F20" s="50" t="s">
        <v>80</v>
      </c>
      <c r="G20" s="12" t="s">
        <v>47</v>
      </c>
      <c r="H20" s="51"/>
      <c r="I20" s="51"/>
      <c r="J20" s="51"/>
      <c r="K20" s="14"/>
    </row>
    <row r="21" spans="1:11" s="12" customFormat="1" x14ac:dyDescent="0.2">
      <c r="A21" s="52" t="s">
        <v>77</v>
      </c>
      <c r="B21" s="12" t="s">
        <v>48</v>
      </c>
      <c r="C21" s="98"/>
      <c r="D21" s="98"/>
      <c r="E21" s="49"/>
      <c r="F21" s="50" t="s">
        <v>81</v>
      </c>
      <c r="G21" s="12" t="s">
        <v>49</v>
      </c>
      <c r="H21" s="51"/>
      <c r="I21" s="51"/>
      <c r="J21" s="51"/>
      <c r="K21" s="14"/>
    </row>
    <row r="22" spans="1:11" s="12" customFormat="1" x14ac:dyDescent="0.2">
      <c r="A22" s="52" t="s">
        <v>79</v>
      </c>
      <c r="B22" s="12" t="s">
        <v>296</v>
      </c>
      <c r="C22" s="98"/>
      <c r="D22" s="98">
        <f>+'1.Bev'!I23</f>
        <v>369</v>
      </c>
      <c r="E22" s="49">
        <f>+'1.Bev'!J23</f>
        <v>369</v>
      </c>
      <c r="F22" s="50"/>
      <c r="H22" s="51"/>
      <c r="I22" s="51"/>
      <c r="J22" s="51"/>
      <c r="K22" s="14"/>
    </row>
    <row r="23" spans="1:11" s="12" customFormat="1" ht="24.95" customHeight="1" x14ac:dyDescent="0.3">
      <c r="A23" s="48"/>
      <c r="B23" s="28" t="s">
        <v>50</v>
      </c>
      <c r="C23" s="98"/>
      <c r="D23" s="98"/>
      <c r="E23" s="49"/>
      <c r="F23" s="50"/>
      <c r="G23" s="28" t="s">
        <v>51</v>
      </c>
      <c r="H23" s="51"/>
      <c r="I23" s="51"/>
      <c r="J23" s="51"/>
      <c r="K23" s="14"/>
    </row>
    <row r="24" spans="1:11" s="12" customFormat="1" x14ac:dyDescent="0.2">
      <c r="A24" s="52" t="s">
        <v>80</v>
      </c>
      <c r="B24" s="12" t="s">
        <v>46</v>
      </c>
      <c r="C24" s="98"/>
      <c r="D24" s="98"/>
      <c r="E24" s="49"/>
      <c r="F24" s="50" t="s">
        <v>82</v>
      </c>
      <c r="G24" s="12" t="s">
        <v>47</v>
      </c>
      <c r="H24" s="51"/>
      <c r="I24" s="51"/>
      <c r="J24" s="51"/>
      <c r="K24" s="14"/>
    </row>
    <row r="25" spans="1:11" s="12" customFormat="1" x14ac:dyDescent="0.2">
      <c r="A25" s="52" t="s">
        <v>81</v>
      </c>
      <c r="B25" s="12" t="s">
        <v>48</v>
      </c>
      <c r="C25" s="98"/>
      <c r="D25" s="98"/>
      <c r="E25" s="49"/>
      <c r="F25" s="50" t="s">
        <v>83</v>
      </c>
      <c r="G25" s="12" t="s">
        <v>49</v>
      </c>
      <c r="H25" s="51"/>
      <c r="I25" s="51"/>
      <c r="J25" s="51"/>
      <c r="K25" s="14"/>
    </row>
    <row r="26" spans="1:11" s="12" customFormat="1" x14ac:dyDescent="0.2">
      <c r="A26" s="52" t="s">
        <v>82</v>
      </c>
      <c r="B26" s="12" t="s">
        <v>296</v>
      </c>
      <c r="C26" s="98">
        <f>+'1.Bev'!H25</f>
        <v>22</v>
      </c>
      <c r="D26" s="98">
        <f>+'1.Bev'!I25</f>
        <v>22</v>
      </c>
      <c r="E26" s="49">
        <f>+'1.Bev'!J25</f>
        <v>22</v>
      </c>
      <c r="F26" s="50"/>
      <c r="H26" s="51"/>
      <c r="I26" s="51"/>
      <c r="J26" s="51"/>
      <c r="K26" s="14"/>
    </row>
    <row r="27" spans="1:11" s="58" customFormat="1" ht="24.75" customHeight="1" thickBot="1" x14ac:dyDescent="0.25">
      <c r="A27" s="53"/>
      <c r="B27" s="6" t="s">
        <v>69</v>
      </c>
      <c r="C27" s="99">
        <f>SUM(C20:C25)</f>
        <v>0</v>
      </c>
      <c r="D27" s="99">
        <f>SUM(D20:D25)</f>
        <v>369</v>
      </c>
      <c r="E27" s="54">
        <f>SUM(E20:E25)</f>
        <v>369</v>
      </c>
      <c r="F27" s="55"/>
      <c r="G27" s="6" t="s">
        <v>71</v>
      </c>
      <c r="H27" s="56">
        <f>SUM(H19:H25)</f>
        <v>0</v>
      </c>
      <c r="I27" s="56">
        <f>SUM(I19:I25)</f>
        <v>0</v>
      </c>
      <c r="J27" s="56">
        <f>SUM(J19:J25)</f>
        <v>0</v>
      </c>
      <c r="K27" s="57"/>
    </row>
    <row r="28" spans="1:11" s="12" customFormat="1" ht="30" customHeight="1" thickTop="1" thickBot="1" x14ac:dyDescent="0.25">
      <c r="A28" s="59"/>
      <c r="B28" s="6" t="s">
        <v>73</v>
      </c>
      <c r="C28" s="60">
        <f>SUM(C24:C26,C20:C22,C17,C11)</f>
        <v>3527</v>
      </c>
      <c r="D28" s="60">
        <f>SUM(D24:D26,D20:D22,D17,D11)</f>
        <v>5419</v>
      </c>
      <c r="E28" s="40">
        <f>SUM(E24:E26,E20:E22,E17,E11)</f>
        <v>5456</v>
      </c>
      <c r="F28" s="61"/>
      <c r="G28" s="6" t="s">
        <v>72</v>
      </c>
      <c r="H28" s="62">
        <f>SUM(H24:H25,H17,H20:H21,H11)</f>
        <v>3527</v>
      </c>
      <c r="I28" s="62">
        <f>SUM(I24:I25,I17,I20:I21,I11)</f>
        <v>5419</v>
      </c>
      <c r="J28" s="62">
        <f>SUM(J24:J25,J17,J20:J21,J11)</f>
        <v>5076</v>
      </c>
      <c r="K28" s="14"/>
    </row>
    <row r="29" spans="1:11" s="12" customFormat="1" ht="15.75" thickTop="1" x14ac:dyDescent="0.2">
      <c r="A29" s="63"/>
      <c r="B29" s="64" t="s">
        <v>61</v>
      </c>
      <c r="C29" s="100">
        <f>+C18-H18</f>
        <v>-22</v>
      </c>
      <c r="D29" s="100">
        <f>+D18-I18</f>
        <v>-391</v>
      </c>
      <c r="E29" s="65">
        <f>+E18-J18</f>
        <v>-11</v>
      </c>
      <c r="F29" s="66"/>
      <c r="G29" s="67"/>
      <c r="H29" s="68"/>
      <c r="I29" s="68"/>
      <c r="J29" s="68"/>
      <c r="K29" s="14"/>
    </row>
    <row r="30" spans="1:11" s="12" customFormat="1" x14ac:dyDescent="0.3">
      <c r="A30" s="108"/>
      <c r="B30" s="109" t="s">
        <v>94</v>
      </c>
      <c r="C30" s="98">
        <f>+C11-H11</f>
        <v>120</v>
      </c>
      <c r="D30" s="98">
        <f>+D11-I11</f>
        <v>-369</v>
      </c>
      <c r="E30" s="49">
        <f>+E11-J11</f>
        <v>7</v>
      </c>
      <c r="F30" s="66"/>
      <c r="G30" s="67"/>
      <c r="H30" s="68"/>
      <c r="I30" s="68"/>
      <c r="J30" s="68"/>
      <c r="K30" s="14"/>
    </row>
    <row r="31" spans="1:11" s="12" customFormat="1" x14ac:dyDescent="0.3">
      <c r="A31" s="108"/>
      <c r="B31" s="109" t="s">
        <v>95</v>
      </c>
      <c r="C31" s="98">
        <f>+C17-H17</f>
        <v>-142</v>
      </c>
      <c r="D31" s="98">
        <f>+D17-I17</f>
        <v>-22</v>
      </c>
      <c r="E31" s="49">
        <f>+E17-J17</f>
        <v>-18</v>
      </c>
      <c r="F31" s="66"/>
      <c r="G31" s="67"/>
      <c r="H31" s="68"/>
      <c r="I31" s="68"/>
      <c r="J31" s="68"/>
      <c r="K31" s="14"/>
    </row>
    <row r="32" spans="1:11" s="12" customFormat="1" ht="30" x14ac:dyDescent="0.2">
      <c r="A32" s="69"/>
      <c r="B32" s="90" t="s">
        <v>304</v>
      </c>
      <c r="C32" s="101">
        <f>+C22+C26</f>
        <v>22</v>
      </c>
      <c r="D32" s="101">
        <f t="shared" ref="D32:E32" si="0">+D22+D26</f>
        <v>391</v>
      </c>
      <c r="E32" s="71">
        <f t="shared" si="0"/>
        <v>391</v>
      </c>
      <c r="F32" s="72"/>
      <c r="G32" s="70"/>
      <c r="H32" s="73"/>
      <c r="I32" s="73"/>
      <c r="J32" s="73"/>
      <c r="K32" s="14"/>
    </row>
    <row r="33" spans="1:10" ht="20.100000000000001" customHeight="1" x14ac:dyDescent="0.3">
      <c r="A33" s="74"/>
      <c r="B33" s="3" t="s">
        <v>52</v>
      </c>
      <c r="C33" s="102">
        <f>(C11+C20+C21+C22)/C28</f>
        <v>0.9937624043096116</v>
      </c>
      <c r="D33" s="102">
        <f>(D11+D20+D21+D22)/D28</f>
        <v>0.99594021037091718</v>
      </c>
      <c r="E33" s="106">
        <f>(E11+E20+E21+E22)/E28</f>
        <v>0.99596774193548387</v>
      </c>
      <c r="F33" s="76"/>
      <c r="G33" s="3" t="s">
        <v>53</v>
      </c>
      <c r="H33" s="75">
        <f>(H11+H20+H21)/H28</f>
        <v>0.95973915508931107</v>
      </c>
      <c r="I33" s="75">
        <f>(I11+I20+I21)/I28</f>
        <v>0.99594021037091718</v>
      </c>
      <c r="J33" s="75">
        <f>(J11+J20+J21)/J28</f>
        <v>0.99645390070921991</v>
      </c>
    </row>
    <row r="34" spans="1:10" ht="20.100000000000001" customHeight="1" x14ac:dyDescent="0.3">
      <c r="A34" s="77"/>
      <c r="B34" s="78" t="s">
        <v>54</v>
      </c>
      <c r="C34" s="103">
        <f>(C17+C24+C25+C26)/C28</f>
        <v>6.2375956903884325E-3</v>
      </c>
      <c r="D34" s="103">
        <f>(D17+D24+D25+D26)/D28</f>
        <v>4.0597896290828564E-3</v>
      </c>
      <c r="E34" s="107">
        <f>(E17+E24+E25+E26)/E28</f>
        <v>4.0322580645161289E-3</v>
      </c>
      <c r="F34" s="80"/>
      <c r="G34" s="78" t="s">
        <v>55</v>
      </c>
      <c r="H34" s="79">
        <f>(H17+H24+H25)/H28</f>
        <v>4.0260844910688973E-2</v>
      </c>
      <c r="I34" s="79">
        <f>(I17+I24+I25)/I28</f>
        <v>4.0597896290828564E-3</v>
      </c>
      <c r="J34" s="79">
        <f>(J17+J24+J25)/J28</f>
        <v>3.5460992907801418E-3</v>
      </c>
    </row>
    <row r="35" spans="1:10" x14ac:dyDescent="0.3">
      <c r="C35" s="82">
        <f>+C28-'1.Bev'!H26</f>
        <v>0</v>
      </c>
      <c r="D35" s="82">
        <f>+D28-'1.Bev'!I26</f>
        <v>0</v>
      </c>
      <c r="E35" s="82">
        <f>+E28-'1.Bev'!J26</f>
        <v>0</v>
      </c>
      <c r="G35" s="3" t="s">
        <v>56</v>
      </c>
      <c r="H35" s="82">
        <f>+H28-'2.Kiad'!H21</f>
        <v>0</v>
      </c>
      <c r="I35" s="82">
        <f>+I28-'2.Kiad'!I21</f>
        <v>0</v>
      </c>
      <c r="J35" s="82">
        <f>+J28-'2.Kiad'!J21</f>
        <v>0</v>
      </c>
    </row>
    <row r="36" spans="1:10" x14ac:dyDescent="0.3">
      <c r="C36" s="82" t="s">
        <v>56</v>
      </c>
      <c r="E36" s="82" t="s">
        <v>56</v>
      </c>
    </row>
  </sheetData>
  <mergeCells count="3">
    <mergeCell ref="A2:J2"/>
    <mergeCell ref="A3:J3"/>
    <mergeCell ref="A1:B1"/>
  </mergeCells>
  <phoneticPr fontId="2" type="noConversion"/>
  <printOptions horizontalCentered="1" verticalCentered="1"/>
  <pageMargins left="0.19685039370078741" right="0.19685039370078741" top="0.59055118110236227" bottom="0.59055118110236227" header="0.51181102362204722" footer="0.51181102362204722"/>
  <pageSetup paperSize="9" scale="75" orientation="landscape" r:id="rId1"/>
  <headerFooter>
    <oddFooter>&amp;C-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7"/>
  <sheetViews>
    <sheetView tabSelected="1" view="pageBreakPreview" zoomScaleNormal="100" zoomScaleSheetLayoutView="100" workbookViewId="0">
      <selection activeCell="C16" sqref="C16"/>
    </sheetView>
  </sheetViews>
  <sheetFormatPr defaultColWidth="9.140625" defaultRowHeight="15" x14ac:dyDescent="0.3"/>
  <cols>
    <col min="1" max="1" width="5.7109375" style="113" customWidth="1"/>
    <col min="2" max="2" width="60.7109375" style="113" customWidth="1"/>
    <col min="3" max="3" width="15.7109375" style="113" customWidth="1"/>
    <col min="4" max="16384" width="9.140625" style="113"/>
  </cols>
  <sheetData>
    <row r="1" spans="1:3" x14ac:dyDescent="0.3">
      <c r="A1" s="510" t="s">
        <v>376</v>
      </c>
      <c r="B1" s="510"/>
    </row>
    <row r="2" spans="1:3" x14ac:dyDescent="0.3">
      <c r="A2" s="511" t="s">
        <v>98</v>
      </c>
      <c r="B2" s="511"/>
      <c r="C2" s="511"/>
    </row>
    <row r="3" spans="1:3" x14ac:dyDescent="0.3">
      <c r="A3" s="512" t="s">
        <v>99</v>
      </c>
      <c r="B3" s="512"/>
      <c r="C3" s="512"/>
    </row>
    <row r="4" spans="1:3" x14ac:dyDescent="0.3">
      <c r="A4" s="512" t="s">
        <v>377</v>
      </c>
      <c r="B4" s="512"/>
      <c r="C4" s="512"/>
    </row>
    <row r="5" spans="1:3" x14ac:dyDescent="0.3">
      <c r="C5" s="114" t="s">
        <v>86</v>
      </c>
    </row>
    <row r="6" spans="1:3" s="116" customFormat="1" ht="15.75" thickBot="1" x14ac:dyDescent="0.35">
      <c r="A6" s="115" t="s">
        <v>8</v>
      </c>
      <c r="B6" s="116" t="s">
        <v>9</v>
      </c>
      <c r="C6" s="116" t="s">
        <v>100</v>
      </c>
    </row>
    <row r="7" spans="1:3" s="120" customFormat="1" ht="30" customHeight="1" thickBot="1" x14ac:dyDescent="0.25">
      <c r="A7" s="117"/>
      <c r="B7" s="118" t="s">
        <v>0</v>
      </c>
      <c r="C7" s="119" t="s">
        <v>101</v>
      </c>
    </row>
    <row r="8" spans="1:3" s="124" customFormat="1" ht="21.95" customHeight="1" thickTop="1" x14ac:dyDescent="0.2">
      <c r="A8" s="121" t="s">
        <v>102</v>
      </c>
      <c r="B8" s="122" t="s">
        <v>103</v>
      </c>
      <c r="C8" s="123">
        <f>+'1.Bev'!J20</f>
        <v>5065</v>
      </c>
    </row>
    <row r="9" spans="1:3" s="124" customFormat="1" ht="21.95" customHeight="1" x14ac:dyDescent="0.2">
      <c r="A9" s="125" t="s">
        <v>104</v>
      </c>
      <c r="B9" s="126" t="s">
        <v>105</v>
      </c>
      <c r="C9" s="127">
        <f>+'2.Kiad'!J21</f>
        <v>5076</v>
      </c>
    </row>
    <row r="10" spans="1:3" s="131" customFormat="1" ht="21.95" customHeight="1" x14ac:dyDescent="0.2">
      <c r="A10" s="128" t="s">
        <v>106</v>
      </c>
      <c r="B10" s="129" t="s">
        <v>107</v>
      </c>
      <c r="C10" s="130">
        <f>+C8-C9</f>
        <v>-11</v>
      </c>
    </row>
    <row r="11" spans="1:3" s="124" customFormat="1" ht="21.95" customHeight="1" x14ac:dyDescent="0.2">
      <c r="A11" s="125" t="s">
        <v>108</v>
      </c>
      <c r="B11" s="126" t="s">
        <v>109</v>
      </c>
      <c r="C11" s="127">
        <f>+'1.Bev'!J21</f>
        <v>391</v>
      </c>
    </row>
    <row r="12" spans="1:3" s="124" customFormat="1" ht="21.95" customHeight="1" x14ac:dyDescent="0.2">
      <c r="A12" s="125" t="s">
        <v>110</v>
      </c>
      <c r="B12" s="126" t="s">
        <v>111</v>
      </c>
      <c r="C12" s="127">
        <f>+'2.Kiad'!J18</f>
        <v>0</v>
      </c>
    </row>
    <row r="13" spans="1:3" s="131" customFormat="1" ht="21.95" customHeight="1" thickBot="1" x14ac:dyDescent="0.25">
      <c r="A13" s="128" t="s">
        <v>112</v>
      </c>
      <c r="B13" s="129" t="s">
        <v>113</v>
      </c>
      <c r="C13" s="130">
        <f>+C11-C12</f>
        <v>391</v>
      </c>
    </row>
    <row r="14" spans="1:3" s="131" customFormat="1" ht="21.95" customHeight="1" thickTop="1" x14ac:dyDescent="0.2">
      <c r="A14" s="132" t="s">
        <v>114</v>
      </c>
      <c r="B14" s="133" t="s">
        <v>115</v>
      </c>
      <c r="C14" s="134">
        <f>SUM(C13,C10)</f>
        <v>380</v>
      </c>
    </row>
    <row r="15" spans="1:3" s="124" customFormat="1" ht="21.95" customHeight="1" x14ac:dyDescent="0.2">
      <c r="A15" s="125" t="s">
        <v>116</v>
      </c>
      <c r="B15" s="126" t="s">
        <v>117</v>
      </c>
      <c r="C15" s="127">
        <f>SUM(C16)</f>
        <v>178</v>
      </c>
    </row>
    <row r="16" spans="1:3" s="124" customFormat="1" ht="21.95" customHeight="1" x14ac:dyDescent="0.2">
      <c r="A16" s="125"/>
      <c r="B16" s="571" t="s">
        <v>384</v>
      </c>
      <c r="C16" s="127">
        <v>178</v>
      </c>
    </row>
    <row r="17" spans="1:3" s="124" customFormat="1" ht="21.95" customHeight="1" thickBot="1" x14ac:dyDescent="0.25">
      <c r="A17" s="135" t="s">
        <v>118</v>
      </c>
      <c r="B17" s="136" t="s">
        <v>119</v>
      </c>
      <c r="C17" s="137">
        <f>+C14-C15</f>
        <v>202</v>
      </c>
    </row>
  </sheetData>
  <mergeCells count="4">
    <mergeCell ref="A1:B1"/>
    <mergeCell ref="A2:C2"/>
    <mergeCell ref="A3:C3"/>
    <mergeCell ref="A4:C4"/>
  </mergeCells>
  <printOptions horizontalCentered="1"/>
  <pageMargins left="0.19685039370078741" right="0.19685039370078741" top="0.59055118110236227" bottom="0.59055118110236227" header="0.51181102362204722" footer="0.51181102362204722"/>
  <pageSetup orientation="portrait" horizontalDpi="300" verticalDpi="300" r:id="rId1"/>
  <headerFooter>
    <oddFooter>&amp;C-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9"/>
  <sheetViews>
    <sheetView view="pageBreakPreview" zoomScaleNormal="100" zoomScaleSheetLayoutView="100" workbookViewId="0">
      <selection activeCell="C18" sqref="C18"/>
    </sheetView>
  </sheetViews>
  <sheetFormatPr defaultColWidth="9.140625" defaultRowHeight="15" x14ac:dyDescent="0.3"/>
  <cols>
    <col min="1" max="1" width="5.7109375" style="3" customWidth="1"/>
    <col min="2" max="2" width="60.7109375" style="3" customWidth="1"/>
    <col min="3" max="3" width="15.7109375" style="3" customWidth="1"/>
    <col min="4" max="16384" width="9.140625" style="3"/>
  </cols>
  <sheetData>
    <row r="1" spans="1:3" x14ac:dyDescent="0.3">
      <c r="A1" s="513" t="s">
        <v>378</v>
      </c>
      <c r="B1" s="513"/>
      <c r="C1" s="138"/>
    </row>
    <row r="2" spans="1:3" x14ac:dyDescent="0.3">
      <c r="A2" s="514" t="s">
        <v>98</v>
      </c>
      <c r="B2" s="514"/>
      <c r="C2" s="514"/>
    </row>
    <row r="3" spans="1:3" x14ac:dyDescent="0.3">
      <c r="A3" s="514" t="s">
        <v>120</v>
      </c>
      <c r="B3" s="514"/>
      <c r="C3" s="514"/>
    </row>
    <row r="4" spans="1:3" x14ac:dyDescent="0.3">
      <c r="A4" s="515" t="s">
        <v>121</v>
      </c>
      <c r="B4" s="515"/>
      <c r="C4" s="515"/>
    </row>
    <row r="5" spans="1:3" x14ac:dyDescent="0.3">
      <c r="A5" s="139"/>
      <c r="B5" s="139"/>
      <c r="C5" s="114" t="s">
        <v>86</v>
      </c>
    </row>
    <row r="6" spans="1:3" ht="15.75" thickBot="1" x14ac:dyDescent="0.35">
      <c r="A6" s="140" t="s">
        <v>122</v>
      </c>
      <c r="B6" s="140" t="s">
        <v>9</v>
      </c>
      <c r="C6" s="141" t="s">
        <v>100</v>
      </c>
    </row>
    <row r="7" spans="1:3" ht="30.75" thickBot="1" x14ac:dyDescent="0.35">
      <c r="A7" s="142" t="s">
        <v>123</v>
      </c>
      <c r="B7" s="143" t="s">
        <v>0</v>
      </c>
      <c r="C7" s="144" t="s">
        <v>124</v>
      </c>
    </row>
    <row r="8" spans="1:3" ht="30" customHeight="1" thickTop="1" x14ac:dyDescent="0.3">
      <c r="A8" s="145">
        <v>1</v>
      </c>
      <c r="B8" s="146" t="s">
        <v>379</v>
      </c>
      <c r="C8" s="147">
        <f>SUM(C10:C11)</f>
        <v>391</v>
      </c>
    </row>
    <row r="9" spans="1:3" x14ac:dyDescent="0.3">
      <c r="A9" s="148">
        <v>2</v>
      </c>
      <c r="B9" s="149" t="s">
        <v>125</v>
      </c>
      <c r="C9" s="150"/>
    </row>
    <row r="10" spans="1:3" x14ac:dyDescent="0.3">
      <c r="A10" s="148">
        <v>3</v>
      </c>
      <c r="B10" s="151" t="s">
        <v>126</v>
      </c>
      <c r="C10" s="150">
        <v>371</v>
      </c>
    </row>
    <row r="11" spans="1:3" ht="15.75" thickBot="1" x14ac:dyDescent="0.35">
      <c r="A11" s="148">
        <v>4</v>
      </c>
      <c r="B11" s="151" t="s">
        <v>127</v>
      </c>
      <c r="C11" s="150">
        <v>20</v>
      </c>
    </row>
    <row r="12" spans="1:3" ht="22.5" customHeight="1" thickTop="1" x14ac:dyDescent="0.3">
      <c r="A12" s="152">
        <v>5</v>
      </c>
      <c r="B12" s="153" t="s">
        <v>128</v>
      </c>
      <c r="C12" s="154">
        <f>+'1.Bev'!J20</f>
        <v>5065</v>
      </c>
    </row>
    <row r="13" spans="1:3" ht="22.5" customHeight="1" x14ac:dyDescent="0.3">
      <c r="A13" s="148">
        <v>6</v>
      </c>
      <c r="B13" s="155" t="s">
        <v>129</v>
      </c>
      <c r="C13" s="150">
        <v>0</v>
      </c>
    </row>
    <row r="14" spans="1:3" ht="22.5" customHeight="1" thickBot="1" x14ac:dyDescent="0.35">
      <c r="A14" s="148">
        <v>7</v>
      </c>
      <c r="B14" s="155" t="s">
        <v>130</v>
      </c>
      <c r="C14" s="150">
        <f>+'2.Kiad'!J17</f>
        <v>5076</v>
      </c>
    </row>
    <row r="15" spans="1:3" ht="30" customHeight="1" thickTop="1" x14ac:dyDescent="0.3">
      <c r="A15" s="145">
        <v>8</v>
      </c>
      <c r="B15" s="156" t="s">
        <v>380</v>
      </c>
      <c r="C15" s="147">
        <f>+C8+C12+C13-C14</f>
        <v>380</v>
      </c>
    </row>
    <row r="16" spans="1:3" x14ac:dyDescent="0.3">
      <c r="A16" s="148">
        <v>9</v>
      </c>
      <c r="B16" s="149" t="s">
        <v>125</v>
      </c>
      <c r="C16" s="150"/>
    </row>
    <row r="17" spans="1:3" ht="15" customHeight="1" x14ac:dyDescent="0.3">
      <c r="A17" s="148">
        <v>10</v>
      </c>
      <c r="B17" s="157" t="s">
        <v>126</v>
      </c>
      <c r="C17" s="150">
        <v>370</v>
      </c>
    </row>
    <row r="18" spans="1:3" ht="15" customHeight="1" thickBot="1" x14ac:dyDescent="0.35">
      <c r="A18" s="158">
        <v>11</v>
      </c>
      <c r="B18" s="159" t="s">
        <v>127</v>
      </c>
      <c r="C18" s="160">
        <v>10</v>
      </c>
    </row>
    <row r="19" spans="1:3" x14ac:dyDescent="0.3">
      <c r="A19" s="139"/>
      <c r="B19" s="161"/>
      <c r="C19" s="162">
        <f>+C17+C18-C15</f>
        <v>0</v>
      </c>
    </row>
  </sheetData>
  <mergeCells count="4">
    <mergeCell ref="A1:B1"/>
    <mergeCell ref="A2:C2"/>
    <mergeCell ref="A3:C3"/>
    <mergeCell ref="A4:C4"/>
  </mergeCells>
  <printOptions horizontalCentered="1"/>
  <pageMargins left="0.19685039370078741" right="0.19685039370078741" top="0.59055118110236227" bottom="0.59055118110236227" header="0.51181102362204722" footer="0.51181102362204722"/>
  <pageSetup paperSize="9" orientation="portrait" verticalDpi="300" r:id="rId1"/>
  <headerFooter>
    <oddFooter>&amp;C-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73"/>
  <sheetViews>
    <sheetView view="pageBreakPreview" topLeftCell="A56" zoomScaleNormal="100" zoomScaleSheetLayoutView="100" workbookViewId="0">
      <selection activeCell="D63" sqref="D63"/>
    </sheetView>
  </sheetViews>
  <sheetFormatPr defaultRowHeight="15" x14ac:dyDescent="0.3"/>
  <cols>
    <col min="1" max="1" width="7.7109375" style="167" bestFit="1" customWidth="1"/>
    <col min="2" max="2" width="60.7109375" style="166" customWidth="1"/>
    <col min="3" max="4" width="14.7109375" style="165" customWidth="1"/>
    <col min="5" max="5" width="14.7109375" style="225" customWidth="1"/>
    <col min="6" max="10" width="14.7109375" style="165" hidden="1" customWidth="1"/>
    <col min="11" max="11" width="0" style="166" hidden="1" customWidth="1"/>
    <col min="12" max="256" width="9.140625" style="166"/>
    <col min="257" max="257" width="7.7109375" style="166" bestFit="1" customWidth="1"/>
    <col min="258" max="258" width="60.7109375" style="166" customWidth="1"/>
    <col min="259" max="261" width="14.7109375" style="166" customWidth="1"/>
    <col min="262" max="267" width="0" style="166" hidden="1" customWidth="1"/>
    <col min="268" max="512" width="9.140625" style="166"/>
    <col min="513" max="513" width="7.7109375" style="166" bestFit="1" customWidth="1"/>
    <col min="514" max="514" width="60.7109375" style="166" customWidth="1"/>
    <col min="515" max="517" width="14.7109375" style="166" customWidth="1"/>
    <col min="518" max="523" width="0" style="166" hidden="1" customWidth="1"/>
    <col min="524" max="768" width="9.140625" style="166"/>
    <col min="769" max="769" width="7.7109375" style="166" bestFit="1" customWidth="1"/>
    <col min="770" max="770" width="60.7109375" style="166" customWidth="1"/>
    <col min="771" max="773" width="14.7109375" style="166" customWidth="1"/>
    <col min="774" max="779" width="0" style="166" hidden="1" customWidth="1"/>
    <col min="780" max="1024" width="9.140625" style="166"/>
    <col min="1025" max="1025" width="7.7109375" style="166" bestFit="1" customWidth="1"/>
    <col min="1026" max="1026" width="60.7109375" style="166" customWidth="1"/>
    <col min="1027" max="1029" width="14.7109375" style="166" customWidth="1"/>
    <col min="1030" max="1035" width="0" style="166" hidden="1" customWidth="1"/>
    <col min="1036" max="1280" width="9.140625" style="166"/>
    <col min="1281" max="1281" width="7.7109375" style="166" bestFit="1" customWidth="1"/>
    <col min="1282" max="1282" width="60.7109375" style="166" customWidth="1"/>
    <col min="1283" max="1285" width="14.7109375" style="166" customWidth="1"/>
    <col min="1286" max="1291" width="0" style="166" hidden="1" customWidth="1"/>
    <col min="1292" max="1536" width="9.140625" style="166"/>
    <col min="1537" max="1537" width="7.7109375" style="166" bestFit="1" customWidth="1"/>
    <col min="1538" max="1538" width="60.7109375" style="166" customWidth="1"/>
    <col min="1539" max="1541" width="14.7109375" style="166" customWidth="1"/>
    <col min="1542" max="1547" width="0" style="166" hidden="1" customWidth="1"/>
    <col min="1548" max="1792" width="9.140625" style="166"/>
    <col min="1793" max="1793" width="7.7109375" style="166" bestFit="1" customWidth="1"/>
    <col min="1794" max="1794" width="60.7109375" style="166" customWidth="1"/>
    <col min="1795" max="1797" width="14.7109375" style="166" customWidth="1"/>
    <col min="1798" max="1803" width="0" style="166" hidden="1" customWidth="1"/>
    <col min="1804" max="2048" width="9.140625" style="166"/>
    <col min="2049" max="2049" width="7.7109375" style="166" bestFit="1" customWidth="1"/>
    <col min="2050" max="2050" width="60.7109375" style="166" customWidth="1"/>
    <col min="2051" max="2053" width="14.7109375" style="166" customWidth="1"/>
    <col min="2054" max="2059" width="0" style="166" hidden="1" customWidth="1"/>
    <col min="2060" max="2304" width="9.140625" style="166"/>
    <col min="2305" max="2305" width="7.7109375" style="166" bestFit="1" customWidth="1"/>
    <col min="2306" max="2306" width="60.7109375" style="166" customWidth="1"/>
    <col min="2307" max="2309" width="14.7109375" style="166" customWidth="1"/>
    <col min="2310" max="2315" width="0" style="166" hidden="1" customWidth="1"/>
    <col min="2316" max="2560" width="9.140625" style="166"/>
    <col min="2561" max="2561" width="7.7109375" style="166" bestFit="1" customWidth="1"/>
    <col min="2562" max="2562" width="60.7109375" style="166" customWidth="1"/>
    <col min="2563" max="2565" width="14.7109375" style="166" customWidth="1"/>
    <col min="2566" max="2571" width="0" style="166" hidden="1" customWidth="1"/>
    <col min="2572" max="2816" width="9.140625" style="166"/>
    <col min="2817" max="2817" width="7.7109375" style="166" bestFit="1" customWidth="1"/>
    <col min="2818" max="2818" width="60.7109375" style="166" customWidth="1"/>
    <col min="2819" max="2821" width="14.7109375" style="166" customWidth="1"/>
    <col min="2822" max="2827" width="0" style="166" hidden="1" customWidth="1"/>
    <col min="2828" max="3072" width="9.140625" style="166"/>
    <col min="3073" max="3073" width="7.7109375" style="166" bestFit="1" customWidth="1"/>
    <col min="3074" max="3074" width="60.7109375" style="166" customWidth="1"/>
    <col min="3075" max="3077" width="14.7109375" style="166" customWidth="1"/>
    <col min="3078" max="3083" width="0" style="166" hidden="1" customWidth="1"/>
    <col min="3084" max="3328" width="9.140625" style="166"/>
    <col min="3329" max="3329" width="7.7109375" style="166" bestFit="1" customWidth="1"/>
    <col min="3330" max="3330" width="60.7109375" style="166" customWidth="1"/>
    <col min="3331" max="3333" width="14.7109375" style="166" customWidth="1"/>
    <col min="3334" max="3339" width="0" style="166" hidden="1" customWidth="1"/>
    <col min="3340" max="3584" width="9.140625" style="166"/>
    <col min="3585" max="3585" width="7.7109375" style="166" bestFit="1" customWidth="1"/>
    <col min="3586" max="3586" width="60.7109375" style="166" customWidth="1"/>
    <col min="3587" max="3589" width="14.7109375" style="166" customWidth="1"/>
    <col min="3590" max="3595" width="0" style="166" hidden="1" customWidth="1"/>
    <col min="3596" max="3840" width="9.140625" style="166"/>
    <col min="3841" max="3841" width="7.7109375" style="166" bestFit="1" customWidth="1"/>
    <col min="3842" max="3842" width="60.7109375" style="166" customWidth="1"/>
    <col min="3843" max="3845" width="14.7109375" style="166" customWidth="1"/>
    <col min="3846" max="3851" width="0" style="166" hidden="1" customWidth="1"/>
    <col min="3852" max="4096" width="9.140625" style="166"/>
    <col min="4097" max="4097" width="7.7109375" style="166" bestFit="1" customWidth="1"/>
    <col min="4098" max="4098" width="60.7109375" style="166" customWidth="1"/>
    <col min="4099" max="4101" width="14.7109375" style="166" customWidth="1"/>
    <col min="4102" max="4107" width="0" style="166" hidden="1" customWidth="1"/>
    <col min="4108" max="4352" width="9.140625" style="166"/>
    <col min="4353" max="4353" width="7.7109375" style="166" bestFit="1" customWidth="1"/>
    <col min="4354" max="4354" width="60.7109375" style="166" customWidth="1"/>
    <col min="4355" max="4357" width="14.7109375" style="166" customWidth="1"/>
    <col min="4358" max="4363" width="0" style="166" hidden="1" customWidth="1"/>
    <col min="4364" max="4608" width="9.140625" style="166"/>
    <col min="4609" max="4609" width="7.7109375" style="166" bestFit="1" customWidth="1"/>
    <col min="4610" max="4610" width="60.7109375" style="166" customWidth="1"/>
    <col min="4611" max="4613" width="14.7109375" style="166" customWidth="1"/>
    <col min="4614" max="4619" width="0" style="166" hidden="1" customWidth="1"/>
    <col min="4620" max="4864" width="9.140625" style="166"/>
    <col min="4865" max="4865" width="7.7109375" style="166" bestFit="1" customWidth="1"/>
    <col min="4866" max="4866" width="60.7109375" style="166" customWidth="1"/>
    <col min="4867" max="4869" width="14.7109375" style="166" customWidth="1"/>
    <col min="4870" max="4875" width="0" style="166" hidden="1" customWidth="1"/>
    <col min="4876" max="5120" width="9.140625" style="166"/>
    <col min="5121" max="5121" width="7.7109375" style="166" bestFit="1" customWidth="1"/>
    <col min="5122" max="5122" width="60.7109375" style="166" customWidth="1"/>
    <col min="5123" max="5125" width="14.7109375" style="166" customWidth="1"/>
    <col min="5126" max="5131" width="0" style="166" hidden="1" customWidth="1"/>
    <col min="5132" max="5376" width="9.140625" style="166"/>
    <col min="5377" max="5377" width="7.7109375" style="166" bestFit="1" customWidth="1"/>
    <col min="5378" max="5378" width="60.7109375" style="166" customWidth="1"/>
    <col min="5379" max="5381" width="14.7109375" style="166" customWidth="1"/>
    <col min="5382" max="5387" width="0" style="166" hidden="1" customWidth="1"/>
    <col min="5388" max="5632" width="9.140625" style="166"/>
    <col min="5633" max="5633" width="7.7109375" style="166" bestFit="1" customWidth="1"/>
    <col min="5634" max="5634" width="60.7109375" style="166" customWidth="1"/>
    <col min="5635" max="5637" width="14.7109375" style="166" customWidth="1"/>
    <col min="5638" max="5643" width="0" style="166" hidden="1" customWidth="1"/>
    <col min="5644" max="5888" width="9.140625" style="166"/>
    <col min="5889" max="5889" width="7.7109375" style="166" bestFit="1" customWidth="1"/>
    <col min="5890" max="5890" width="60.7109375" style="166" customWidth="1"/>
    <col min="5891" max="5893" width="14.7109375" style="166" customWidth="1"/>
    <col min="5894" max="5899" width="0" style="166" hidden="1" customWidth="1"/>
    <col min="5900" max="6144" width="9.140625" style="166"/>
    <col min="6145" max="6145" width="7.7109375" style="166" bestFit="1" customWidth="1"/>
    <col min="6146" max="6146" width="60.7109375" style="166" customWidth="1"/>
    <col min="6147" max="6149" width="14.7109375" style="166" customWidth="1"/>
    <col min="6150" max="6155" width="0" style="166" hidden="1" customWidth="1"/>
    <col min="6156" max="6400" width="9.140625" style="166"/>
    <col min="6401" max="6401" width="7.7109375" style="166" bestFit="1" customWidth="1"/>
    <col min="6402" max="6402" width="60.7109375" style="166" customWidth="1"/>
    <col min="6403" max="6405" width="14.7109375" style="166" customWidth="1"/>
    <col min="6406" max="6411" width="0" style="166" hidden="1" customWidth="1"/>
    <col min="6412" max="6656" width="9.140625" style="166"/>
    <col min="6657" max="6657" width="7.7109375" style="166" bestFit="1" customWidth="1"/>
    <col min="6658" max="6658" width="60.7109375" style="166" customWidth="1"/>
    <col min="6659" max="6661" width="14.7109375" style="166" customWidth="1"/>
    <col min="6662" max="6667" width="0" style="166" hidden="1" customWidth="1"/>
    <col min="6668" max="6912" width="9.140625" style="166"/>
    <col min="6913" max="6913" width="7.7109375" style="166" bestFit="1" customWidth="1"/>
    <col min="6914" max="6914" width="60.7109375" style="166" customWidth="1"/>
    <col min="6915" max="6917" width="14.7109375" style="166" customWidth="1"/>
    <col min="6918" max="6923" width="0" style="166" hidden="1" customWidth="1"/>
    <col min="6924" max="7168" width="9.140625" style="166"/>
    <col min="7169" max="7169" width="7.7109375" style="166" bestFit="1" customWidth="1"/>
    <col min="7170" max="7170" width="60.7109375" style="166" customWidth="1"/>
    <col min="7171" max="7173" width="14.7109375" style="166" customWidth="1"/>
    <col min="7174" max="7179" width="0" style="166" hidden="1" customWidth="1"/>
    <col min="7180" max="7424" width="9.140625" style="166"/>
    <col min="7425" max="7425" width="7.7109375" style="166" bestFit="1" customWidth="1"/>
    <col min="7426" max="7426" width="60.7109375" style="166" customWidth="1"/>
    <col min="7427" max="7429" width="14.7109375" style="166" customWidth="1"/>
    <col min="7430" max="7435" width="0" style="166" hidden="1" customWidth="1"/>
    <col min="7436" max="7680" width="9.140625" style="166"/>
    <col min="7681" max="7681" width="7.7109375" style="166" bestFit="1" customWidth="1"/>
    <col min="7682" max="7682" width="60.7109375" style="166" customWidth="1"/>
    <col min="7683" max="7685" width="14.7109375" style="166" customWidth="1"/>
    <col min="7686" max="7691" width="0" style="166" hidden="1" customWidth="1"/>
    <col min="7692" max="7936" width="9.140625" style="166"/>
    <col min="7937" max="7937" width="7.7109375" style="166" bestFit="1" customWidth="1"/>
    <col min="7938" max="7938" width="60.7109375" style="166" customWidth="1"/>
    <col min="7939" max="7941" width="14.7109375" style="166" customWidth="1"/>
    <col min="7942" max="7947" width="0" style="166" hidden="1" customWidth="1"/>
    <col min="7948" max="8192" width="9.140625" style="166"/>
    <col min="8193" max="8193" width="7.7109375" style="166" bestFit="1" customWidth="1"/>
    <col min="8194" max="8194" width="60.7109375" style="166" customWidth="1"/>
    <col min="8195" max="8197" width="14.7109375" style="166" customWidth="1"/>
    <col min="8198" max="8203" width="0" style="166" hidden="1" customWidth="1"/>
    <col min="8204" max="8448" width="9.140625" style="166"/>
    <col min="8449" max="8449" width="7.7109375" style="166" bestFit="1" customWidth="1"/>
    <col min="8450" max="8450" width="60.7109375" style="166" customWidth="1"/>
    <col min="8451" max="8453" width="14.7109375" style="166" customWidth="1"/>
    <col min="8454" max="8459" width="0" style="166" hidden="1" customWidth="1"/>
    <col min="8460" max="8704" width="9.140625" style="166"/>
    <col min="8705" max="8705" width="7.7109375" style="166" bestFit="1" customWidth="1"/>
    <col min="8706" max="8706" width="60.7109375" style="166" customWidth="1"/>
    <col min="8707" max="8709" width="14.7109375" style="166" customWidth="1"/>
    <col min="8710" max="8715" width="0" style="166" hidden="1" customWidth="1"/>
    <col min="8716" max="8960" width="9.140625" style="166"/>
    <col min="8961" max="8961" width="7.7109375" style="166" bestFit="1" customWidth="1"/>
    <col min="8962" max="8962" width="60.7109375" style="166" customWidth="1"/>
    <col min="8963" max="8965" width="14.7109375" style="166" customWidth="1"/>
    <col min="8966" max="8971" width="0" style="166" hidden="1" customWidth="1"/>
    <col min="8972" max="9216" width="9.140625" style="166"/>
    <col min="9217" max="9217" width="7.7109375" style="166" bestFit="1" customWidth="1"/>
    <col min="9218" max="9218" width="60.7109375" style="166" customWidth="1"/>
    <col min="9219" max="9221" width="14.7109375" style="166" customWidth="1"/>
    <col min="9222" max="9227" width="0" style="166" hidden="1" customWidth="1"/>
    <col min="9228" max="9472" width="9.140625" style="166"/>
    <col min="9473" max="9473" width="7.7109375" style="166" bestFit="1" customWidth="1"/>
    <col min="9474" max="9474" width="60.7109375" style="166" customWidth="1"/>
    <col min="9475" max="9477" width="14.7109375" style="166" customWidth="1"/>
    <col min="9478" max="9483" width="0" style="166" hidden="1" customWidth="1"/>
    <col min="9484" max="9728" width="9.140625" style="166"/>
    <col min="9729" max="9729" width="7.7109375" style="166" bestFit="1" customWidth="1"/>
    <col min="9730" max="9730" width="60.7109375" style="166" customWidth="1"/>
    <col min="9731" max="9733" width="14.7109375" style="166" customWidth="1"/>
    <col min="9734" max="9739" width="0" style="166" hidden="1" customWidth="1"/>
    <col min="9740" max="9984" width="9.140625" style="166"/>
    <col min="9985" max="9985" width="7.7109375" style="166" bestFit="1" customWidth="1"/>
    <col min="9986" max="9986" width="60.7109375" style="166" customWidth="1"/>
    <col min="9987" max="9989" width="14.7109375" style="166" customWidth="1"/>
    <col min="9990" max="9995" width="0" style="166" hidden="1" customWidth="1"/>
    <col min="9996" max="10240" width="9.140625" style="166"/>
    <col min="10241" max="10241" width="7.7109375" style="166" bestFit="1" customWidth="1"/>
    <col min="10242" max="10242" width="60.7109375" style="166" customWidth="1"/>
    <col min="10243" max="10245" width="14.7109375" style="166" customWidth="1"/>
    <col min="10246" max="10251" width="0" style="166" hidden="1" customWidth="1"/>
    <col min="10252" max="10496" width="9.140625" style="166"/>
    <col min="10497" max="10497" width="7.7109375" style="166" bestFit="1" customWidth="1"/>
    <col min="10498" max="10498" width="60.7109375" style="166" customWidth="1"/>
    <col min="10499" max="10501" width="14.7109375" style="166" customWidth="1"/>
    <col min="10502" max="10507" width="0" style="166" hidden="1" customWidth="1"/>
    <col min="10508" max="10752" width="9.140625" style="166"/>
    <col min="10753" max="10753" width="7.7109375" style="166" bestFit="1" customWidth="1"/>
    <col min="10754" max="10754" width="60.7109375" style="166" customWidth="1"/>
    <col min="10755" max="10757" width="14.7109375" style="166" customWidth="1"/>
    <col min="10758" max="10763" width="0" style="166" hidden="1" customWidth="1"/>
    <col min="10764" max="11008" width="9.140625" style="166"/>
    <col min="11009" max="11009" width="7.7109375" style="166" bestFit="1" customWidth="1"/>
    <col min="11010" max="11010" width="60.7109375" style="166" customWidth="1"/>
    <col min="11011" max="11013" width="14.7109375" style="166" customWidth="1"/>
    <col min="11014" max="11019" width="0" style="166" hidden="1" customWidth="1"/>
    <col min="11020" max="11264" width="9.140625" style="166"/>
    <col min="11265" max="11265" width="7.7109375" style="166" bestFit="1" customWidth="1"/>
    <col min="11266" max="11266" width="60.7109375" style="166" customWidth="1"/>
    <col min="11267" max="11269" width="14.7109375" style="166" customWidth="1"/>
    <col min="11270" max="11275" width="0" style="166" hidden="1" customWidth="1"/>
    <col min="11276" max="11520" width="9.140625" style="166"/>
    <col min="11521" max="11521" width="7.7109375" style="166" bestFit="1" customWidth="1"/>
    <col min="11522" max="11522" width="60.7109375" style="166" customWidth="1"/>
    <col min="11523" max="11525" width="14.7109375" style="166" customWidth="1"/>
    <col min="11526" max="11531" width="0" style="166" hidden="1" customWidth="1"/>
    <col min="11532" max="11776" width="9.140625" style="166"/>
    <col min="11777" max="11777" width="7.7109375" style="166" bestFit="1" customWidth="1"/>
    <col min="11778" max="11778" width="60.7109375" style="166" customWidth="1"/>
    <col min="11779" max="11781" width="14.7109375" style="166" customWidth="1"/>
    <col min="11782" max="11787" width="0" style="166" hidden="1" customWidth="1"/>
    <col min="11788" max="12032" width="9.140625" style="166"/>
    <col min="12033" max="12033" width="7.7109375" style="166" bestFit="1" customWidth="1"/>
    <col min="12034" max="12034" width="60.7109375" style="166" customWidth="1"/>
    <col min="12035" max="12037" width="14.7109375" style="166" customWidth="1"/>
    <col min="12038" max="12043" width="0" style="166" hidden="1" customWidth="1"/>
    <col min="12044" max="12288" width="9.140625" style="166"/>
    <col min="12289" max="12289" width="7.7109375" style="166" bestFit="1" customWidth="1"/>
    <col min="12290" max="12290" width="60.7109375" style="166" customWidth="1"/>
    <col min="12291" max="12293" width="14.7109375" style="166" customWidth="1"/>
    <col min="12294" max="12299" width="0" style="166" hidden="1" customWidth="1"/>
    <col min="12300" max="12544" width="9.140625" style="166"/>
    <col min="12545" max="12545" width="7.7109375" style="166" bestFit="1" customWidth="1"/>
    <col min="12546" max="12546" width="60.7109375" style="166" customWidth="1"/>
    <col min="12547" max="12549" width="14.7109375" style="166" customWidth="1"/>
    <col min="12550" max="12555" width="0" style="166" hidden="1" customWidth="1"/>
    <col min="12556" max="12800" width="9.140625" style="166"/>
    <col min="12801" max="12801" width="7.7109375" style="166" bestFit="1" customWidth="1"/>
    <col min="12802" max="12802" width="60.7109375" style="166" customWidth="1"/>
    <col min="12803" max="12805" width="14.7109375" style="166" customWidth="1"/>
    <col min="12806" max="12811" width="0" style="166" hidden="1" customWidth="1"/>
    <col min="12812" max="13056" width="9.140625" style="166"/>
    <col min="13057" max="13057" width="7.7109375" style="166" bestFit="1" customWidth="1"/>
    <col min="13058" max="13058" width="60.7109375" style="166" customWidth="1"/>
    <col min="13059" max="13061" width="14.7109375" style="166" customWidth="1"/>
    <col min="13062" max="13067" width="0" style="166" hidden="1" customWidth="1"/>
    <col min="13068" max="13312" width="9.140625" style="166"/>
    <col min="13313" max="13313" width="7.7109375" style="166" bestFit="1" customWidth="1"/>
    <col min="13314" max="13314" width="60.7109375" style="166" customWidth="1"/>
    <col min="13315" max="13317" width="14.7109375" style="166" customWidth="1"/>
    <col min="13318" max="13323" width="0" style="166" hidden="1" customWidth="1"/>
    <col min="13324" max="13568" width="9.140625" style="166"/>
    <col min="13569" max="13569" width="7.7109375" style="166" bestFit="1" customWidth="1"/>
    <col min="13570" max="13570" width="60.7109375" style="166" customWidth="1"/>
    <col min="13571" max="13573" width="14.7109375" style="166" customWidth="1"/>
    <col min="13574" max="13579" width="0" style="166" hidden="1" customWidth="1"/>
    <col min="13580" max="13824" width="9.140625" style="166"/>
    <col min="13825" max="13825" width="7.7109375" style="166" bestFit="1" customWidth="1"/>
    <col min="13826" max="13826" width="60.7109375" style="166" customWidth="1"/>
    <col min="13827" max="13829" width="14.7109375" style="166" customWidth="1"/>
    <col min="13830" max="13835" width="0" style="166" hidden="1" customWidth="1"/>
    <col min="13836" max="14080" width="9.140625" style="166"/>
    <col min="14081" max="14081" width="7.7109375" style="166" bestFit="1" customWidth="1"/>
    <col min="14082" max="14082" width="60.7109375" style="166" customWidth="1"/>
    <col min="14083" max="14085" width="14.7109375" style="166" customWidth="1"/>
    <col min="14086" max="14091" width="0" style="166" hidden="1" customWidth="1"/>
    <col min="14092" max="14336" width="9.140625" style="166"/>
    <col min="14337" max="14337" width="7.7109375" style="166" bestFit="1" customWidth="1"/>
    <col min="14338" max="14338" width="60.7109375" style="166" customWidth="1"/>
    <col min="14339" max="14341" width="14.7109375" style="166" customWidth="1"/>
    <col min="14342" max="14347" width="0" style="166" hidden="1" customWidth="1"/>
    <col min="14348" max="14592" width="9.140625" style="166"/>
    <col min="14593" max="14593" width="7.7109375" style="166" bestFit="1" customWidth="1"/>
    <col min="14594" max="14594" width="60.7109375" style="166" customWidth="1"/>
    <col min="14595" max="14597" width="14.7109375" style="166" customWidth="1"/>
    <col min="14598" max="14603" width="0" style="166" hidden="1" customWidth="1"/>
    <col min="14604" max="14848" width="9.140625" style="166"/>
    <col min="14849" max="14849" width="7.7109375" style="166" bestFit="1" customWidth="1"/>
    <col min="14850" max="14850" width="60.7109375" style="166" customWidth="1"/>
    <col min="14851" max="14853" width="14.7109375" style="166" customWidth="1"/>
    <col min="14854" max="14859" width="0" style="166" hidden="1" customWidth="1"/>
    <col min="14860" max="15104" width="9.140625" style="166"/>
    <col min="15105" max="15105" width="7.7109375" style="166" bestFit="1" customWidth="1"/>
    <col min="15106" max="15106" width="60.7109375" style="166" customWidth="1"/>
    <col min="15107" max="15109" width="14.7109375" style="166" customWidth="1"/>
    <col min="15110" max="15115" width="0" style="166" hidden="1" customWidth="1"/>
    <col min="15116" max="15360" width="9.140625" style="166"/>
    <col min="15361" max="15361" width="7.7109375" style="166" bestFit="1" customWidth="1"/>
    <col min="15362" max="15362" width="60.7109375" style="166" customWidth="1"/>
    <col min="15363" max="15365" width="14.7109375" style="166" customWidth="1"/>
    <col min="15366" max="15371" width="0" style="166" hidden="1" customWidth="1"/>
    <col min="15372" max="15616" width="9.140625" style="166"/>
    <col min="15617" max="15617" width="7.7109375" style="166" bestFit="1" customWidth="1"/>
    <col min="15618" max="15618" width="60.7109375" style="166" customWidth="1"/>
    <col min="15619" max="15621" width="14.7109375" style="166" customWidth="1"/>
    <col min="15622" max="15627" width="0" style="166" hidden="1" customWidth="1"/>
    <col min="15628" max="15872" width="9.140625" style="166"/>
    <col min="15873" max="15873" width="7.7109375" style="166" bestFit="1" customWidth="1"/>
    <col min="15874" max="15874" width="60.7109375" style="166" customWidth="1"/>
    <col min="15875" max="15877" width="14.7109375" style="166" customWidth="1"/>
    <col min="15878" max="15883" width="0" style="166" hidden="1" customWidth="1"/>
    <col min="15884" max="16128" width="9.140625" style="166"/>
    <col min="16129" max="16129" width="7.7109375" style="166" bestFit="1" customWidth="1"/>
    <col min="16130" max="16130" width="60.7109375" style="166" customWidth="1"/>
    <col min="16131" max="16133" width="14.7109375" style="166" customWidth="1"/>
    <col min="16134" max="16139" width="0" style="166" hidden="1" customWidth="1"/>
    <col min="16140" max="16384" width="9.140625" style="166"/>
  </cols>
  <sheetData>
    <row r="1" spans="1:10" ht="15" customHeight="1" x14ac:dyDescent="0.3">
      <c r="A1" s="516" t="s">
        <v>381</v>
      </c>
      <c r="B1" s="516"/>
      <c r="C1" s="163"/>
      <c r="D1" s="163"/>
      <c r="E1" s="164"/>
    </row>
    <row r="2" spans="1:10" ht="19.5" customHeight="1" x14ac:dyDescent="0.3">
      <c r="A2" s="517" t="s">
        <v>84</v>
      </c>
      <c r="B2" s="517"/>
      <c r="C2" s="517"/>
      <c r="D2" s="517"/>
      <c r="E2" s="517"/>
    </row>
    <row r="3" spans="1:10" ht="19.5" customHeight="1" x14ac:dyDescent="0.3">
      <c r="A3" s="518" t="s">
        <v>131</v>
      </c>
      <c r="B3" s="518"/>
      <c r="C3" s="518"/>
      <c r="D3" s="518"/>
      <c r="E3" s="518"/>
    </row>
    <row r="4" spans="1:10" ht="19.5" customHeight="1" x14ac:dyDescent="0.3">
      <c r="A4" s="518" t="s">
        <v>382</v>
      </c>
      <c r="B4" s="518"/>
      <c r="C4" s="518"/>
      <c r="D4" s="518"/>
      <c r="E4" s="518"/>
    </row>
    <row r="5" spans="1:10" ht="15" customHeight="1" x14ac:dyDescent="0.3">
      <c r="A5" s="519" t="s">
        <v>132</v>
      </c>
      <c r="B5" s="519"/>
      <c r="C5" s="519"/>
      <c r="D5" s="519"/>
      <c r="E5" s="519"/>
    </row>
    <row r="6" spans="1:10" ht="15" customHeight="1" x14ac:dyDescent="0.3">
      <c r="B6" s="168"/>
      <c r="C6" s="169"/>
      <c r="D6" s="169"/>
      <c r="E6" s="164" t="s">
        <v>86</v>
      </c>
    </row>
    <row r="7" spans="1:10" s="167" customFormat="1" ht="15" customHeight="1" thickBot="1" x14ac:dyDescent="0.35">
      <c r="A7" s="167" t="s">
        <v>8</v>
      </c>
      <c r="B7" s="170" t="s">
        <v>9</v>
      </c>
      <c r="C7" s="171" t="s">
        <v>100</v>
      </c>
      <c r="D7" s="171" t="s">
        <v>87</v>
      </c>
      <c r="E7" s="172" t="s">
        <v>88</v>
      </c>
      <c r="F7" s="173"/>
      <c r="G7" s="173"/>
      <c r="H7" s="173"/>
      <c r="I7" s="173"/>
      <c r="J7" s="173"/>
    </row>
    <row r="8" spans="1:10" s="175" customFormat="1" ht="30.75" thickBot="1" x14ac:dyDescent="0.25">
      <c r="A8" s="251" t="s">
        <v>123</v>
      </c>
      <c r="B8" s="252" t="s">
        <v>133</v>
      </c>
      <c r="C8" s="253" t="s">
        <v>134</v>
      </c>
      <c r="D8" s="253" t="s">
        <v>135</v>
      </c>
      <c r="E8" s="254" t="s">
        <v>136</v>
      </c>
      <c r="F8" s="174" t="s">
        <v>137</v>
      </c>
      <c r="G8" s="174" t="s">
        <v>138</v>
      </c>
      <c r="H8" s="174" t="s">
        <v>139</v>
      </c>
      <c r="I8" s="174" t="s">
        <v>140</v>
      </c>
      <c r="J8" s="174" t="s">
        <v>141</v>
      </c>
    </row>
    <row r="9" spans="1:10" x14ac:dyDescent="0.3">
      <c r="A9" s="176" t="s">
        <v>142</v>
      </c>
      <c r="B9" s="177" t="s">
        <v>143</v>
      </c>
      <c r="C9" s="178"/>
      <c r="D9" s="178"/>
      <c r="E9" s="179"/>
      <c r="F9" s="165">
        <v>51924</v>
      </c>
      <c r="G9" s="165">
        <v>32018</v>
      </c>
      <c r="H9" s="165">
        <v>16952</v>
      </c>
      <c r="I9" s="165">
        <v>4</v>
      </c>
      <c r="J9" s="165">
        <f>SUM(F9:I9)</f>
        <v>100898</v>
      </c>
    </row>
    <row r="10" spans="1:10" s="185" customFormat="1" x14ac:dyDescent="0.3">
      <c r="A10" s="180" t="s">
        <v>144</v>
      </c>
      <c r="B10" s="181" t="s">
        <v>305</v>
      </c>
      <c r="C10" s="182">
        <f>SUM(C11,C19)</f>
        <v>261</v>
      </c>
      <c r="D10" s="182">
        <f>SUM(D11,D19)</f>
        <v>216</v>
      </c>
      <c r="E10" s="183">
        <f t="shared" ref="E10:E72" si="0">IF(C10=0,0,D10/C10%)</f>
        <v>82.758620689655174</v>
      </c>
      <c r="F10" s="184">
        <f>SUM(F11,F19)</f>
        <v>48240945</v>
      </c>
      <c r="G10" s="184">
        <f>SUM(G11,G19)</f>
        <v>11568</v>
      </c>
      <c r="H10" s="184">
        <f>SUM(H11,H19)</f>
        <v>2689780</v>
      </c>
      <c r="I10" s="184">
        <f>SUM(I11,I19)</f>
        <v>342403</v>
      </c>
      <c r="J10" s="184">
        <f>SUM(J11,J19)</f>
        <v>51284696</v>
      </c>
    </row>
    <row r="11" spans="1:10" s="185" customFormat="1" x14ac:dyDescent="0.3">
      <c r="A11" s="180" t="s">
        <v>145</v>
      </c>
      <c r="B11" s="181" t="s">
        <v>306</v>
      </c>
      <c r="C11" s="182">
        <f>SUM(C12,C15:C16)</f>
        <v>0</v>
      </c>
      <c r="D11" s="182">
        <f>SUM(D12,D15:D16)</f>
        <v>0</v>
      </c>
      <c r="E11" s="183">
        <f t="shared" si="0"/>
        <v>0</v>
      </c>
      <c r="F11" s="184">
        <f>SUM(F12,F16)</f>
        <v>44687705</v>
      </c>
      <c r="G11" s="184">
        <f>SUM(G12,G16)</f>
        <v>0</v>
      </c>
      <c r="H11" s="184">
        <f>SUM(H12,H16)</f>
        <v>2022733</v>
      </c>
      <c r="I11" s="184">
        <f>SUM(I12,I16)</f>
        <v>310129</v>
      </c>
      <c r="J11" s="184">
        <f>SUM(J12,J16)</f>
        <v>47020567</v>
      </c>
    </row>
    <row r="12" spans="1:10" s="185" customFormat="1" x14ac:dyDescent="0.3">
      <c r="A12" s="180" t="s">
        <v>146</v>
      </c>
      <c r="B12" s="181" t="s">
        <v>307</v>
      </c>
      <c r="C12" s="182">
        <f>SUM(C13:C14)</f>
        <v>0</v>
      </c>
      <c r="D12" s="182">
        <f>SUM(D13:D14)</f>
        <v>0</v>
      </c>
      <c r="E12" s="183">
        <f t="shared" si="0"/>
        <v>0</v>
      </c>
      <c r="F12" s="184">
        <f>SUM(F13:F14)</f>
        <v>35506860</v>
      </c>
      <c r="G12" s="184">
        <f>SUM(G13:G14)</f>
        <v>0</v>
      </c>
      <c r="H12" s="184">
        <f>SUM(H13:H14)</f>
        <v>461</v>
      </c>
      <c r="I12" s="184">
        <f>SUM(I13:I14)</f>
        <v>0</v>
      </c>
      <c r="J12" s="184">
        <f>SUM(J13:J14)</f>
        <v>35507321</v>
      </c>
    </row>
    <row r="13" spans="1:10" x14ac:dyDescent="0.3">
      <c r="A13" s="186" t="s">
        <v>147</v>
      </c>
      <c r="B13" s="187" t="s">
        <v>148</v>
      </c>
      <c r="C13" s="188"/>
      <c r="D13" s="188"/>
      <c r="E13" s="189"/>
      <c r="F13" s="165">
        <v>32107734</v>
      </c>
      <c r="H13" s="165">
        <v>461</v>
      </c>
      <c r="J13" s="165">
        <f>SUM(F13:I13)</f>
        <v>32108195</v>
      </c>
    </row>
    <row r="14" spans="1:10" x14ac:dyDescent="0.3">
      <c r="A14" s="186" t="s">
        <v>149</v>
      </c>
      <c r="B14" s="190" t="s">
        <v>150</v>
      </c>
      <c r="C14" s="188"/>
      <c r="D14" s="188"/>
      <c r="E14" s="189"/>
      <c r="F14" s="165">
        <v>3399126</v>
      </c>
      <c r="H14" s="165">
        <v>0</v>
      </c>
      <c r="J14" s="165">
        <f>SUM(F14:I14)</f>
        <v>3399126</v>
      </c>
    </row>
    <row r="15" spans="1:10" s="185" customFormat="1" x14ac:dyDescent="0.3">
      <c r="A15" s="191" t="s">
        <v>151</v>
      </c>
      <c r="B15" s="192" t="s">
        <v>152</v>
      </c>
      <c r="C15" s="182"/>
      <c r="D15" s="182"/>
      <c r="E15" s="183"/>
      <c r="F15" s="184">
        <f t="shared" ref="F15:J16" si="1">SUM(F16:F17)</f>
        <v>18184539</v>
      </c>
      <c r="G15" s="184">
        <f t="shared" si="1"/>
        <v>0</v>
      </c>
      <c r="H15" s="184">
        <f t="shared" si="1"/>
        <v>4044544</v>
      </c>
      <c r="I15" s="184">
        <f t="shared" si="1"/>
        <v>620258</v>
      </c>
      <c r="J15" s="184">
        <f t="shared" si="1"/>
        <v>22849341</v>
      </c>
    </row>
    <row r="16" spans="1:10" s="185" customFormat="1" x14ac:dyDescent="0.3">
      <c r="A16" s="180" t="s">
        <v>153</v>
      </c>
      <c r="B16" s="192" t="s">
        <v>308</v>
      </c>
      <c r="C16" s="182">
        <f>SUM(C17:C18)</f>
        <v>0</v>
      </c>
      <c r="D16" s="182">
        <f>SUM(D17:D18)</f>
        <v>0</v>
      </c>
      <c r="E16" s="183">
        <f t="shared" si="0"/>
        <v>0</v>
      </c>
      <c r="F16" s="184">
        <f t="shared" si="1"/>
        <v>9180845</v>
      </c>
      <c r="G16" s="184">
        <f t="shared" si="1"/>
        <v>0</v>
      </c>
      <c r="H16" s="184">
        <f t="shared" si="1"/>
        <v>2022272</v>
      </c>
      <c r="I16" s="184">
        <f t="shared" si="1"/>
        <v>310129</v>
      </c>
      <c r="J16" s="184">
        <f t="shared" si="1"/>
        <v>11513246</v>
      </c>
    </row>
    <row r="17" spans="1:10" x14ac:dyDescent="0.3">
      <c r="A17" s="186" t="s">
        <v>154</v>
      </c>
      <c r="B17" s="187" t="s">
        <v>148</v>
      </c>
      <c r="C17" s="188"/>
      <c r="D17" s="188"/>
      <c r="E17" s="189"/>
      <c r="F17" s="165">
        <v>9003694</v>
      </c>
      <c r="H17" s="165">
        <v>2022272</v>
      </c>
      <c r="I17" s="165">
        <v>310129</v>
      </c>
      <c r="J17" s="165">
        <f>SUM(F17:I17)</f>
        <v>11336095</v>
      </c>
    </row>
    <row r="18" spans="1:10" x14ac:dyDescent="0.3">
      <c r="A18" s="186" t="s">
        <v>79</v>
      </c>
      <c r="B18" s="190" t="s">
        <v>150</v>
      </c>
      <c r="C18" s="188"/>
      <c r="D18" s="188"/>
      <c r="E18" s="189"/>
      <c r="F18" s="165">
        <v>177151</v>
      </c>
      <c r="H18" s="165">
        <v>0</v>
      </c>
      <c r="J18" s="165">
        <f>SUM(F18:I18)</f>
        <v>177151</v>
      </c>
    </row>
    <row r="19" spans="1:10" s="185" customFormat="1" x14ac:dyDescent="0.3">
      <c r="A19" s="180" t="s">
        <v>80</v>
      </c>
      <c r="B19" s="181" t="s">
        <v>155</v>
      </c>
      <c r="C19" s="182">
        <f>SUM(C20,C24)</f>
        <v>261</v>
      </c>
      <c r="D19" s="182">
        <f>SUM(D20,D24)</f>
        <v>216</v>
      </c>
      <c r="E19" s="183">
        <f t="shared" si="0"/>
        <v>82.758620689655174</v>
      </c>
      <c r="F19" s="184">
        <f>SUM(F20,F24)</f>
        <v>3553240</v>
      </c>
      <c r="G19" s="184">
        <f>SUM(G20,G24)</f>
        <v>11568</v>
      </c>
      <c r="H19" s="184">
        <f>SUM(H20,H24)</f>
        <v>667047</v>
      </c>
      <c r="I19" s="184">
        <f>SUM(I20,I24)</f>
        <v>32274</v>
      </c>
      <c r="J19" s="184">
        <f>SUM(J20,J24)</f>
        <v>4264129</v>
      </c>
    </row>
    <row r="20" spans="1:10" s="185" customFormat="1" x14ac:dyDescent="0.3">
      <c r="A20" s="180" t="s">
        <v>81</v>
      </c>
      <c r="B20" s="181" t="s">
        <v>156</v>
      </c>
      <c r="C20" s="182">
        <f>SUM(C21:C23)</f>
        <v>0</v>
      </c>
      <c r="D20" s="182">
        <f>SUM(D21:D23)</f>
        <v>0</v>
      </c>
      <c r="E20" s="183">
        <f t="shared" si="0"/>
        <v>0</v>
      </c>
      <c r="F20" s="184">
        <f>SUM(F21:F23)</f>
        <v>3232022</v>
      </c>
      <c r="G20" s="184">
        <f>SUM(G21:G23)</f>
        <v>0</v>
      </c>
      <c r="H20" s="184">
        <f>SUM(H21:H23)</f>
        <v>583523</v>
      </c>
      <c r="I20" s="184">
        <f>SUM(I21:I23)</f>
        <v>0</v>
      </c>
      <c r="J20" s="184">
        <f>SUM(J21:J23)</f>
        <v>3815545</v>
      </c>
    </row>
    <row r="21" spans="1:10" x14ac:dyDescent="0.3">
      <c r="A21" s="186" t="s">
        <v>82</v>
      </c>
      <c r="B21" s="187" t="s">
        <v>157</v>
      </c>
      <c r="C21" s="188"/>
      <c r="D21" s="188"/>
      <c r="E21" s="189"/>
      <c r="F21" s="165">
        <v>2828830</v>
      </c>
      <c r="H21" s="165">
        <v>59450</v>
      </c>
      <c r="J21" s="165">
        <f>SUM(F21:I21)</f>
        <v>2888280</v>
      </c>
    </row>
    <row r="22" spans="1:10" x14ac:dyDescent="0.3">
      <c r="A22" s="186" t="s">
        <v>83</v>
      </c>
      <c r="B22" s="190" t="s">
        <v>158</v>
      </c>
      <c r="C22" s="188"/>
      <c r="D22" s="188"/>
      <c r="E22" s="189"/>
      <c r="F22" s="165">
        <v>397922</v>
      </c>
      <c r="H22" s="165">
        <v>524073</v>
      </c>
      <c r="J22" s="165">
        <f>SUM(F22:I22)</f>
        <v>921995</v>
      </c>
    </row>
    <row r="23" spans="1:10" x14ac:dyDescent="0.3">
      <c r="A23" s="186" t="s">
        <v>159</v>
      </c>
      <c r="B23" s="190" t="s">
        <v>160</v>
      </c>
      <c r="C23" s="188"/>
      <c r="D23" s="188"/>
      <c r="E23" s="189"/>
      <c r="F23" s="165">
        <v>5270</v>
      </c>
      <c r="H23" s="165">
        <v>0</v>
      </c>
      <c r="J23" s="165">
        <f>SUM(F23:I23)</f>
        <v>5270</v>
      </c>
    </row>
    <row r="24" spans="1:10" s="185" customFormat="1" x14ac:dyDescent="0.3">
      <c r="A24" s="180" t="s">
        <v>161</v>
      </c>
      <c r="B24" s="181" t="s">
        <v>162</v>
      </c>
      <c r="C24" s="182">
        <f>SUM(C25:C28)</f>
        <v>261</v>
      </c>
      <c r="D24" s="182">
        <f>SUM(D25:D28)</f>
        <v>216</v>
      </c>
      <c r="E24" s="183">
        <f t="shared" si="0"/>
        <v>82.758620689655174</v>
      </c>
      <c r="F24" s="184">
        <f>SUM(F25:F28)</f>
        <v>321218</v>
      </c>
      <c r="G24" s="184">
        <f>SUM(G25:G28)</f>
        <v>11568</v>
      </c>
      <c r="H24" s="184">
        <f>SUM(H25:H28)</f>
        <v>83524</v>
      </c>
      <c r="I24" s="184">
        <f>SUM(I25:I28)</f>
        <v>32274</v>
      </c>
      <c r="J24" s="184">
        <f>SUM(J25:J28)</f>
        <v>448584</v>
      </c>
    </row>
    <row r="25" spans="1:10" x14ac:dyDescent="0.3">
      <c r="A25" s="186" t="s">
        <v>163</v>
      </c>
      <c r="B25" s="187" t="s">
        <v>164</v>
      </c>
      <c r="C25" s="188">
        <v>261</v>
      </c>
      <c r="D25" s="188">
        <v>216</v>
      </c>
      <c r="E25" s="189"/>
      <c r="F25" s="165">
        <v>266196</v>
      </c>
      <c r="G25" s="165">
        <v>11568</v>
      </c>
      <c r="H25" s="165">
        <v>83524</v>
      </c>
      <c r="I25" s="165">
        <v>32274</v>
      </c>
      <c r="J25" s="165">
        <f>SUM(F25:I25)</f>
        <v>393562</v>
      </c>
    </row>
    <row r="26" spans="1:10" x14ac:dyDescent="0.3">
      <c r="A26" s="186" t="s">
        <v>165</v>
      </c>
      <c r="B26" s="187" t="s">
        <v>166</v>
      </c>
      <c r="C26" s="188"/>
      <c r="D26" s="188"/>
      <c r="E26" s="189"/>
      <c r="H26" s="165">
        <v>0</v>
      </c>
      <c r="J26" s="165">
        <f>SUM(F26:I26)</f>
        <v>0</v>
      </c>
    </row>
    <row r="27" spans="1:10" x14ac:dyDescent="0.3">
      <c r="A27" s="186" t="s">
        <v>167</v>
      </c>
      <c r="B27" s="190" t="s">
        <v>168</v>
      </c>
      <c r="C27" s="188"/>
      <c r="D27" s="188"/>
      <c r="E27" s="189"/>
      <c r="H27" s="165">
        <v>0</v>
      </c>
      <c r="J27" s="165">
        <f>SUM(F27:I27)</f>
        <v>0</v>
      </c>
    </row>
    <row r="28" spans="1:10" x14ac:dyDescent="0.3">
      <c r="A28" s="186" t="s">
        <v>169</v>
      </c>
      <c r="B28" s="187" t="s">
        <v>170</v>
      </c>
      <c r="C28" s="188"/>
      <c r="D28" s="188"/>
      <c r="E28" s="189"/>
      <c r="F28" s="165">
        <v>55022</v>
      </c>
      <c r="H28" s="165">
        <v>0</v>
      </c>
      <c r="J28" s="165">
        <f>SUM(F28:I28)</f>
        <v>55022</v>
      </c>
    </row>
    <row r="29" spans="1:10" s="185" customFormat="1" x14ac:dyDescent="0.3">
      <c r="A29" s="180" t="s">
        <v>171</v>
      </c>
      <c r="B29" s="181" t="s">
        <v>309</v>
      </c>
      <c r="C29" s="182">
        <f>SUM(C30,C35)</f>
        <v>0</v>
      </c>
      <c r="D29" s="182">
        <f>SUM(D30,D35)</f>
        <v>0</v>
      </c>
      <c r="E29" s="183">
        <f t="shared" si="0"/>
        <v>0</v>
      </c>
      <c r="F29" s="184">
        <f>SUM(F30,F35)</f>
        <v>6828722</v>
      </c>
      <c r="G29" s="184">
        <f>SUM(G30,G35)</f>
        <v>0</v>
      </c>
      <c r="H29" s="184">
        <f>SUM(H30,H35)</f>
        <v>0</v>
      </c>
      <c r="I29" s="184">
        <f>SUM(I30,I35)</f>
        <v>0</v>
      </c>
      <c r="J29" s="184">
        <f>SUM(J30,J35)</f>
        <v>6828722</v>
      </c>
    </row>
    <row r="30" spans="1:10" s="185" customFormat="1" x14ac:dyDescent="0.3">
      <c r="A30" s="180" t="s">
        <v>172</v>
      </c>
      <c r="B30" s="181" t="s">
        <v>173</v>
      </c>
      <c r="C30" s="182">
        <f>SUM(C31:C32)</f>
        <v>0</v>
      </c>
      <c r="D30" s="182">
        <f>SUM(D31:D32)</f>
        <v>0</v>
      </c>
      <c r="E30" s="183">
        <f t="shared" si="0"/>
        <v>0</v>
      </c>
      <c r="F30" s="184">
        <f>SUM(F31:F32)</f>
        <v>6828722</v>
      </c>
      <c r="G30" s="184">
        <f>SUM(G31:G32)</f>
        <v>0</v>
      </c>
      <c r="H30" s="184">
        <f>SUM(H31:H32)</f>
        <v>0</v>
      </c>
      <c r="I30" s="184">
        <f>SUM(I31:I32)</f>
        <v>0</v>
      </c>
      <c r="J30" s="184">
        <f>SUM(J31:J32)</f>
        <v>6828722</v>
      </c>
    </row>
    <row r="31" spans="1:10" s="185" customFormat="1" x14ac:dyDescent="0.3">
      <c r="A31" s="180" t="s">
        <v>174</v>
      </c>
      <c r="B31" s="181" t="s">
        <v>175</v>
      </c>
      <c r="C31" s="182"/>
      <c r="D31" s="182"/>
      <c r="E31" s="189"/>
      <c r="F31" s="184"/>
      <c r="G31" s="184"/>
      <c r="H31" s="184">
        <v>0</v>
      </c>
      <c r="I31" s="184"/>
      <c r="J31" s="184">
        <f>SUM(F31:I31)</f>
        <v>0</v>
      </c>
    </row>
    <row r="32" spans="1:10" s="185" customFormat="1" x14ac:dyDescent="0.3">
      <c r="A32" s="180" t="s">
        <v>176</v>
      </c>
      <c r="B32" s="181" t="s">
        <v>310</v>
      </c>
      <c r="C32" s="182">
        <f>SUM(C33:C34)</f>
        <v>0</v>
      </c>
      <c r="D32" s="182">
        <f>SUM(D33:D34)</f>
        <v>0</v>
      </c>
      <c r="E32" s="183">
        <f t="shared" si="0"/>
        <v>0</v>
      </c>
      <c r="F32" s="184">
        <f>SUM(F33)</f>
        <v>6828722</v>
      </c>
      <c r="G32" s="184">
        <f>SUM(G33)</f>
        <v>0</v>
      </c>
      <c r="H32" s="184">
        <f>SUM(H33)</f>
        <v>0</v>
      </c>
      <c r="I32" s="184">
        <f>SUM(I33)</f>
        <v>0</v>
      </c>
      <c r="J32" s="184">
        <f>SUM(J33)</f>
        <v>6828722</v>
      </c>
    </row>
    <row r="33" spans="1:10" x14ac:dyDescent="0.3">
      <c r="A33" s="186" t="s">
        <v>177</v>
      </c>
      <c r="B33" s="187" t="s">
        <v>178</v>
      </c>
      <c r="C33" s="188"/>
      <c r="D33" s="188"/>
      <c r="E33" s="189"/>
      <c r="F33" s="165">
        <v>6828722</v>
      </c>
      <c r="H33" s="165">
        <v>0</v>
      </c>
      <c r="J33" s="165">
        <f>SUM(F33:I33)</f>
        <v>6828722</v>
      </c>
    </row>
    <row r="34" spans="1:10" x14ac:dyDescent="0.3">
      <c r="A34" s="186" t="s">
        <v>179</v>
      </c>
      <c r="B34" s="187" t="s">
        <v>183</v>
      </c>
      <c r="C34" s="188"/>
      <c r="D34" s="188"/>
      <c r="E34" s="189"/>
    </row>
    <row r="35" spans="1:10" s="185" customFormat="1" x14ac:dyDescent="0.3">
      <c r="A35" s="180" t="s">
        <v>180</v>
      </c>
      <c r="B35" s="181" t="s">
        <v>311</v>
      </c>
      <c r="C35" s="182">
        <f>SUM(C36:C37)</f>
        <v>0</v>
      </c>
      <c r="D35" s="182">
        <f>SUM(D36:D37)</f>
        <v>0</v>
      </c>
      <c r="E35" s="183">
        <f t="shared" si="0"/>
        <v>0</v>
      </c>
      <c r="F35" s="184">
        <f>SUM(F36:F37)</f>
        <v>0</v>
      </c>
      <c r="G35" s="184">
        <f>SUM(G36:G37)</f>
        <v>0</v>
      </c>
      <c r="H35" s="184">
        <f>SUM(H36:H37)</f>
        <v>0</v>
      </c>
      <c r="I35" s="184">
        <f>SUM(I36:I37)</f>
        <v>0</v>
      </c>
      <c r="J35" s="184">
        <f>SUM(J36:J37)</f>
        <v>0</v>
      </c>
    </row>
    <row r="36" spans="1:10" x14ac:dyDescent="0.3">
      <c r="A36" s="186" t="s">
        <v>182</v>
      </c>
      <c r="B36" s="187" t="s">
        <v>181</v>
      </c>
      <c r="C36" s="188"/>
      <c r="D36" s="188"/>
      <c r="E36" s="189"/>
      <c r="H36" s="165">
        <v>0</v>
      </c>
      <c r="J36" s="165">
        <f>SUM(F36:I36)</f>
        <v>0</v>
      </c>
    </row>
    <row r="37" spans="1:10" x14ac:dyDescent="0.3">
      <c r="A37" s="186" t="s">
        <v>184</v>
      </c>
      <c r="B37" s="187" t="s">
        <v>183</v>
      </c>
      <c r="C37" s="188"/>
      <c r="D37" s="188"/>
      <c r="E37" s="189"/>
      <c r="H37" s="165">
        <v>0</v>
      </c>
      <c r="J37" s="165">
        <f>SUM(F37:I37)</f>
        <v>0</v>
      </c>
    </row>
    <row r="38" spans="1:10" s="185" customFormat="1" x14ac:dyDescent="0.3">
      <c r="A38" s="180" t="s">
        <v>186</v>
      </c>
      <c r="B38" s="192" t="s">
        <v>185</v>
      </c>
      <c r="C38" s="182"/>
      <c r="D38" s="182"/>
      <c r="E38" s="183"/>
      <c r="F38" s="184">
        <v>6602961</v>
      </c>
      <c r="G38" s="184">
        <v>265</v>
      </c>
      <c r="H38" s="184">
        <v>0</v>
      </c>
      <c r="I38" s="184"/>
      <c r="J38" s="184">
        <f>SUM(F38:I38)</f>
        <v>6603226</v>
      </c>
    </row>
    <row r="39" spans="1:10" s="194" customFormat="1" ht="30" x14ac:dyDescent="0.2">
      <c r="A39" s="196" t="s">
        <v>187</v>
      </c>
      <c r="B39" s="197" t="s">
        <v>312</v>
      </c>
      <c r="C39" s="198">
        <f>SUM(C9:C10,C29,C38)</f>
        <v>261</v>
      </c>
      <c r="D39" s="198">
        <f>SUM(D9:D10,D29,D38)</f>
        <v>216</v>
      </c>
      <c r="E39" s="199">
        <f t="shared" si="0"/>
        <v>82.758620689655174</v>
      </c>
      <c r="F39" s="193">
        <f>SUM(F9:F10,F29,F38)</f>
        <v>61724552</v>
      </c>
      <c r="G39" s="193">
        <f>SUM(G9:G10,G29,G38)</f>
        <v>43851</v>
      </c>
      <c r="H39" s="193">
        <f>SUM(H9:H10,H29,H38)</f>
        <v>2706732</v>
      </c>
      <c r="I39" s="193">
        <f>SUM(I9:I10,I29,I38)</f>
        <v>342407</v>
      </c>
      <c r="J39" s="193">
        <f>SUM(J9:J10,J29,J38)</f>
        <v>64817542</v>
      </c>
    </row>
    <row r="40" spans="1:10" x14ac:dyDescent="0.3">
      <c r="A40" s="186" t="s">
        <v>189</v>
      </c>
      <c r="B40" s="195" t="s">
        <v>188</v>
      </c>
      <c r="C40" s="188"/>
      <c r="D40" s="188"/>
      <c r="E40" s="189"/>
      <c r="G40" s="165">
        <v>541</v>
      </c>
      <c r="H40" s="165">
        <v>28125</v>
      </c>
      <c r="I40" s="165">
        <v>43770</v>
      </c>
      <c r="J40" s="165">
        <f>SUM(F40:I40)</f>
        <v>72436</v>
      </c>
    </row>
    <row r="41" spans="1:10" x14ac:dyDescent="0.3">
      <c r="A41" s="186" t="s">
        <v>191</v>
      </c>
      <c r="B41" s="195" t="s">
        <v>190</v>
      </c>
      <c r="C41" s="188"/>
      <c r="D41" s="188"/>
      <c r="E41" s="189"/>
      <c r="H41" s="165">
        <v>0</v>
      </c>
      <c r="J41" s="165">
        <f>SUM(F41:I41)</f>
        <v>0</v>
      </c>
    </row>
    <row r="42" spans="1:10" s="168" customFormat="1" ht="22.5" customHeight="1" x14ac:dyDescent="0.2">
      <c r="A42" s="196" t="s">
        <v>192</v>
      </c>
      <c r="B42" s="197" t="s">
        <v>313</v>
      </c>
      <c r="C42" s="198">
        <f>SUM(C40:C41)</f>
        <v>0</v>
      </c>
      <c r="D42" s="198">
        <f>SUM(D40:D41)</f>
        <v>0</v>
      </c>
      <c r="E42" s="199">
        <f t="shared" si="0"/>
        <v>0</v>
      </c>
      <c r="F42" s="169">
        <f>SUM(F12:F12,F32,F41)</f>
        <v>42335582</v>
      </c>
      <c r="G42" s="169">
        <f>SUM(G12:G12,G32,G41)</f>
        <v>0</v>
      </c>
      <c r="H42" s="169">
        <f>SUM(H12:H12,H32,H41)</f>
        <v>461</v>
      </c>
      <c r="I42" s="169">
        <f>SUM(I12:I12,I32,I41)</f>
        <v>0</v>
      </c>
      <c r="J42" s="169">
        <f>SUM(J12:J12,J32,J41)</f>
        <v>42336043</v>
      </c>
    </row>
    <row r="43" spans="1:10" x14ac:dyDescent="0.3">
      <c r="A43" s="186" t="s">
        <v>194</v>
      </c>
      <c r="B43" s="200" t="s">
        <v>193</v>
      </c>
      <c r="C43" s="188"/>
      <c r="D43" s="188"/>
      <c r="E43" s="189"/>
    </row>
    <row r="44" spans="1:10" x14ac:dyDescent="0.3">
      <c r="A44" s="186" t="s">
        <v>196</v>
      </c>
      <c r="B44" s="200" t="s">
        <v>195</v>
      </c>
      <c r="C44" s="188">
        <v>20</v>
      </c>
      <c r="D44" s="188">
        <v>10</v>
      </c>
      <c r="E44" s="189"/>
    </row>
    <row r="45" spans="1:10" x14ac:dyDescent="0.3">
      <c r="A45" s="186" t="s">
        <v>198</v>
      </c>
      <c r="B45" s="200" t="s">
        <v>197</v>
      </c>
      <c r="C45" s="188">
        <v>371</v>
      </c>
      <c r="D45" s="188">
        <v>370</v>
      </c>
      <c r="E45" s="189">
        <f t="shared" si="0"/>
        <v>99.730458221024264</v>
      </c>
    </row>
    <row r="46" spans="1:10" x14ac:dyDescent="0.3">
      <c r="A46" s="186" t="s">
        <v>200</v>
      </c>
      <c r="B46" s="195" t="s">
        <v>199</v>
      </c>
      <c r="C46" s="188"/>
      <c r="D46" s="188"/>
      <c r="E46" s="189"/>
      <c r="F46" s="165">
        <v>740908</v>
      </c>
      <c r="G46" s="165">
        <v>136067</v>
      </c>
      <c r="H46" s="165">
        <v>115557</v>
      </c>
      <c r="I46" s="165">
        <v>1303</v>
      </c>
      <c r="J46" s="165">
        <f>SUM(F46:I46)</f>
        <v>993835</v>
      </c>
    </row>
    <row r="47" spans="1:10" s="194" customFormat="1" ht="22.9" customHeight="1" x14ac:dyDescent="0.2">
      <c r="A47" s="196" t="s">
        <v>201</v>
      </c>
      <c r="B47" s="197" t="s">
        <v>314</v>
      </c>
      <c r="C47" s="198">
        <f>SUM(C43:C46)</f>
        <v>391</v>
      </c>
      <c r="D47" s="198">
        <f>SUM(D43:D46)</f>
        <v>380</v>
      </c>
      <c r="E47" s="199">
        <f t="shared" si="0"/>
        <v>97.186700767263417</v>
      </c>
      <c r="F47" s="193" t="e">
        <f>SUM(#REF!,F35,F46)</f>
        <v>#REF!</v>
      </c>
      <c r="G47" s="193" t="e">
        <f>SUM(#REF!,G35,G46)</f>
        <v>#REF!</v>
      </c>
      <c r="H47" s="193" t="e">
        <f>SUM(#REF!,H35,H46)</f>
        <v>#REF!</v>
      </c>
      <c r="I47" s="193" t="e">
        <f>SUM(#REF!,I35,I46)</f>
        <v>#REF!</v>
      </c>
      <c r="J47" s="193" t="e">
        <f>SUM(#REF!,J35,J46)</f>
        <v>#REF!</v>
      </c>
    </row>
    <row r="48" spans="1:10" x14ac:dyDescent="0.3">
      <c r="A48" s="201" t="s">
        <v>202</v>
      </c>
      <c r="B48" s="200" t="s">
        <v>203</v>
      </c>
      <c r="C48" s="188"/>
      <c r="D48" s="188"/>
      <c r="E48" s="189"/>
      <c r="F48" s="165">
        <v>27331</v>
      </c>
      <c r="G48" s="165">
        <v>35521</v>
      </c>
      <c r="H48" s="165">
        <v>16484</v>
      </c>
      <c r="I48" s="165">
        <v>9860</v>
      </c>
      <c r="J48" s="165">
        <f>SUM(F48:I48)</f>
        <v>89196</v>
      </c>
    </row>
    <row r="49" spans="1:10" x14ac:dyDescent="0.3">
      <c r="A49" s="201" t="s">
        <v>204</v>
      </c>
      <c r="B49" s="200" t="s">
        <v>205</v>
      </c>
      <c r="C49" s="188"/>
      <c r="D49" s="188"/>
      <c r="E49" s="189"/>
    </row>
    <row r="50" spans="1:10" x14ac:dyDescent="0.3">
      <c r="A50" s="186" t="s">
        <v>206</v>
      </c>
      <c r="B50" s="195" t="s">
        <v>207</v>
      </c>
      <c r="C50" s="188"/>
      <c r="D50" s="188"/>
      <c r="E50" s="189"/>
    </row>
    <row r="51" spans="1:10" s="194" customFormat="1" ht="22.5" customHeight="1" x14ac:dyDescent="0.2">
      <c r="A51" s="196" t="s">
        <v>208</v>
      </c>
      <c r="B51" s="340" t="s">
        <v>209</v>
      </c>
      <c r="C51" s="198">
        <f>SUM(C48,C49,C50)</f>
        <v>0</v>
      </c>
      <c r="D51" s="198">
        <f>SUM(D48,D49,D50)</f>
        <v>0</v>
      </c>
      <c r="E51" s="199">
        <f t="shared" si="0"/>
        <v>0</v>
      </c>
      <c r="F51" s="193"/>
      <c r="G51" s="193"/>
      <c r="H51" s="193"/>
      <c r="I51" s="193"/>
      <c r="J51" s="193"/>
    </row>
    <row r="52" spans="1:10" x14ac:dyDescent="0.3">
      <c r="A52" s="186" t="s">
        <v>210</v>
      </c>
      <c r="B52" s="195" t="s">
        <v>315</v>
      </c>
      <c r="C52" s="188"/>
      <c r="D52" s="188"/>
      <c r="E52" s="189"/>
    </row>
    <row r="53" spans="1:10" x14ac:dyDescent="0.3">
      <c r="A53" s="186" t="s">
        <v>211</v>
      </c>
      <c r="B53" s="195" t="s">
        <v>316</v>
      </c>
      <c r="C53" s="188"/>
      <c r="D53" s="188"/>
      <c r="E53" s="189"/>
    </row>
    <row r="54" spans="1:10" ht="15" customHeight="1" x14ac:dyDescent="0.3">
      <c r="A54" s="201" t="s">
        <v>212</v>
      </c>
      <c r="B54" s="200" t="s">
        <v>317</v>
      </c>
      <c r="C54" s="188"/>
      <c r="D54" s="188"/>
      <c r="E54" s="189"/>
    </row>
    <row r="55" spans="1:10" s="194" customFormat="1" ht="22.5" customHeight="1" x14ac:dyDescent="0.2">
      <c r="A55" s="196" t="s">
        <v>213</v>
      </c>
      <c r="B55" s="340" t="s">
        <v>318</v>
      </c>
      <c r="C55" s="198">
        <f>SUM(C52:C54)</f>
        <v>0</v>
      </c>
      <c r="D55" s="198">
        <f>SUM(D52:D54)</f>
        <v>0</v>
      </c>
      <c r="E55" s="199">
        <f t="shared" si="0"/>
        <v>0</v>
      </c>
      <c r="F55" s="193"/>
      <c r="G55" s="193"/>
      <c r="H55" s="193"/>
      <c r="I55" s="193"/>
      <c r="J55" s="193"/>
    </row>
    <row r="56" spans="1:10" s="185" customFormat="1" ht="22.5" customHeight="1" thickBot="1" x14ac:dyDescent="0.35">
      <c r="A56" s="202" t="s">
        <v>215</v>
      </c>
      <c r="B56" s="203" t="s">
        <v>214</v>
      </c>
      <c r="C56" s="224"/>
      <c r="D56" s="224"/>
      <c r="E56" s="204"/>
      <c r="F56" s="184"/>
      <c r="G56" s="184"/>
      <c r="H56" s="184"/>
      <c r="I56" s="184"/>
      <c r="J56" s="184"/>
    </row>
    <row r="57" spans="1:10" s="168" customFormat="1" ht="30" customHeight="1" thickBot="1" x14ac:dyDescent="0.25">
      <c r="A57" s="205" t="s">
        <v>217</v>
      </c>
      <c r="B57" s="206" t="s">
        <v>319</v>
      </c>
      <c r="C57" s="207">
        <f>SUM(C39,C42,C47,C51,C55:C56)</f>
        <v>652</v>
      </c>
      <c r="D57" s="207">
        <f>SUM(D39,D42,D47,D51,D55:D56)</f>
        <v>596</v>
      </c>
      <c r="E57" s="208">
        <f t="shared" si="0"/>
        <v>91.411042944785279</v>
      </c>
      <c r="F57" s="169" t="e">
        <f>SUM(F39,#REF!)</f>
        <v>#REF!</v>
      </c>
      <c r="G57" s="169" t="e">
        <f>SUM(G39,#REF!)</f>
        <v>#REF!</v>
      </c>
      <c r="H57" s="169" t="e">
        <f>SUM(H39,#REF!)</f>
        <v>#REF!</v>
      </c>
      <c r="I57" s="169" t="e">
        <f>SUM(I39,#REF!)</f>
        <v>#REF!</v>
      </c>
      <c r="J57" s="169" t="e">
        <f>SUM(J39,#REF!)</f>
        <v>#REF!</v>
      </c>
    </row>
    <row r="58" spans="1:10" s="175" customFormat="1" ht="30.75" thickBot="1" x14ac:dyDescent="0.25">
      <c r="A58" s="251" t="s">
        <v>123</v>
      </c>
      <c r="B58" s="252" t="s">
        <v>216</v>
      </c>
      <c r="C58" s="253" t="s">
        <v>134</v>
      </c>
      <c r="D58" s="253" t="s">
        <v>135</v>
      </c>
      <c r="E58" s="254" t="s">
        <v>136</v>
      </c>
      <c r="F58" s="174" t="s">
        <v>137</v>
      </c>
      <c r="G58" s="174" t="s">
        <v>138</v>
      </c>
      <c r="H58" s="174" t="s">
        <v>139</v>
      </c>
      <c r="I58" s="174" t="s">
        <v>140</v>
      </c>
      <c r="J58" s="174" t="s">
        <v>141</v>
      </c>
    </row>
    <row r="59" spans="1:10" x14ac:dyDescent="0.3">
      <c r="A59" s="176" t="s">
        <v>219</v>
      </c>
      <c r="B59" s="177" t="s">
        <v>218</v>
      </c>
      <c r="C59" s="178">
        <v>177</v>
      </c>
      <c r="D59" s="178">
        <v>177</v>
      </c>
      <c r="E59" s="179">
        <f t="shared" si="0"/>
        <v>100</v>
      </c>
      <c r="F59" s="165">
        <v>57339086</v>
      </c>
      <c r="G59" s="165">
        <v>154134</v>
      </c>
      <c r="H59" s="165">
        <v>3666860</v>
      </c>
      <c r="I59" s="165">
        <v>416177</v>
      </c>
      <c r="J59" s="165">
        <f>SUM(F59:I59)</f>
        <v>61576257</v>
      </c>
    </row>
    <row r="60" spans="1:10" x14ac:dyDescent="0.3">
      <c r="A60" s="186" t="s">
        <v>221</v>
      </c>
      <c r="B60" s="195" t="s">
        <v>220</v>
      </c>
      <c r="C60" s="188"/>
      <c r="D60" s="188"/>
      <c r="E60" s="189"/>
      <c r="F60" s="165">
        <v>8216345</v>
      </c>
      <c r="G60" s="165">
        <v>-114394</v>
      </c>
      <c r="H60" s="165">
        <v>-488525</v>
      </c>
      <c r="I60" s="165">
        <v>-75240</v>
      </c>
      <c r="J60" s="165">
        <f>SUM(F60:I60)</f>
        <v>7538186</v>
      </c>
    </row>
    <row r="61" spans="1:10" x14ac:dyDescent="0.3">
      <c r="A61" s="176" t="s">
        <v>223</v>
      </c>
      <c r="B61" s="195" t="s">
        <v>222</v>
      </c>
      <c r="C61" s="188">
        <v>478</v>
      </c>
      <c r="D61" s="188">
        <v>478</v>
      </c>
      <c r="E61" s="189">
        <f t="shared" si="0"/>
        <v>100</v>
      </c>
      <c r="H61" s="165">
        <v>0</v>
      </c>
      <c r="J61" s="165">
        <f>SUM(F61:I61)</f>
        <v>0</v>
      </c>
    </row>
    <row r="62" spans="1:10" x14ac:dyDescent="0.3">
      <c r="A62" s="186" t="s">
        <v>225</v>
      </c>
      <c r="B62" s="195" t="s">
        <v>224</v>
      </c>
      <c r="C62" s="188">
        <v>759</v>
      </c>
      <c r="D62" s="188">
        <v>-3</v>
      </c>
      <c r="E62" s="189">
        <f t="shared" si="0"/>
        <v>-0.39525691699604742</v>
      </c>
    </row>
    <row r="63" spans="1:10" x14ac:dyDescent="0.3">
      <c r="A63" s="176" t="s">
        <v>227</v>
      </c>
      <c r="B63" s="195" t="s">
        <v>226</v>
      </c>
      <c r="C63" s="188"/>
      <c r="D63" s="188"/>
      <c r="E63" s="189"/>
    </row>
    <row r="64" spans="1:10" ht="15.75" thickBot="1" x14ac:dyDescent="0.35">
      <c r="A64" s="209" t="s">
        <v>229</v>
      </c>
      <c r="B64" s="210" t="s">
        <v>228</v>
      </c>
      <c r="C64" s="211">
        <v>-762</v>
      </c>
      <c r="D64" s="211">
        <v>-56</v>
      </c>
      <c r="E64" s="212">
        <f t="shared" si="0"/>
        <v>7.349081364829396</v>
      </c>
    </row>
    <row r="65" spans="1:10" s="168" customFormat="1" ht="22.5" customHeight="1" thickBot="1" x14ac:dyDescent="0.25">
      <c r="A65" s="205" t="s">
        <v>230</v>
      </c>
      <c r="B65" s="206" t="s">
        <v>320</v>
      </c>
      <c r="C65" s="207">
        <f>SUM(C59:C64)</f>
        <v>652</v>
      </c>
      <c r="D65" s="207">
        <f>SUM(D59:D64)</f>
        <v>596</v>
      </c>
      <c r="E65" s="208">
        <f t="shared" si="0"/>
        <v>91.411042944785279</v>
      </c>
      <c r="F65" s="169">
        <f>SUM(F59:F61)</f>
        <v>65555431</v>
      </c>
      <c r="G65" s="169">
        <f>SUM(G59:G61)</f>
        <v>39740</v>
      </c>
      <c r="H65" s="169">
        <f>SUM(H59:H61)</f>
        <v>3178335</v>
      </c>
      <c r="I65" s="169">
        <f>SUM(I59:I61)</f>
        <v>340937</v>
      </c>
      <c r="J65" s="169">
        <f>SUM(J59:J61)</f>
        <v>69114443</v>
      </c>
    </row>
    <row r="66" spans="1:10" s="218" customFormat="1" x14ac:dyDescent="0.2">
      <c r="A66" s="213" t="s">
        <v>232</v>
      </c>
      <c r="B66" s="214" t="s">
        <v>231</v>
      </c>
      <c r="C66" s="215"/>
      <c r="D66" s="215"/>
      <c r="E66" s="216"/>
      <c r="F66" s="217" t="e">
        <f>SUM(#REF!)</f>
        <v>#REF!</v>
      </c>
      <c r="G66" s="217" t="e">
        <f>SUM(#REF!)</f>
        <v>#REF!</v>
      </c>
      <c r="H66" s="217" t="e">
        <f>SUM(#REF!)</f>
        <v>#REF!</v>
      </c>
      <c r="I66" s="217" t="e">
        <f>SUM(#REF!)</f>
        <v>#REF!</v>
      </c>
      <c r="J66" s="217" t="e">
        <f>SUM(#REF!)</f>
        <v>#REF!</v>
      </c>
    </row>
    <row r="67" spans="1:10" x14ac:dyDescent="0.3">
      <c r="A67" s="219" t="s">
        <v>234</v>
      </c>
      <c r="B67" s="220" t="s">
        <v>233</v>
      </c>
      <c r="C67" s="178"/>
      <c r="D67" s="178"/>
      <c r="E67" s="179"/>
      <c r="F67" s="165" t="e">
        <f>SUM(#REF!)</f>
        <v>#REF!</v>
      </c>
      <c r="G67" s="165" t="e">
        <f>SUM(#REF!)</f>
        <v>#REF!</v>
      </c>
      <c r="H67" s="165" t="e">
        <f>SUM(#REF!)</f>
        <v>#REF!</v>
      </c>
      <c r="I67" s="165" t="e">
        <f>SUM(#REF!)</f>
        <v>#REF!</v>
      </c>
      <c r="J67" s="165" t="e">
        <f>SUM(#REF!)</f>
        <v>#REF!</v>
      </c>
    </row>
    <row r="68" spans="1:10" x14ac:dyDescent="0.3">
      <c r="A68" s="186" t="s">
        <v>236</v>
      </c>
      <c r="B68" s="221" t="s">
        <v>235</v>
      </c>
      <c r="C68" s="188"/>
      <c r="D68" s="188"/>
      <c r="E68" s="189"/>
      <c r="F68" s="165">
        <v>15489</v>
      </c>
      <c r="G68" s="165">
        <v>5</v>
      </c>
      <c r="H68" s="165">
        <v>373</v>
      </c>
      <c r="I68" s="165">
        <v>130</v>
      </c>
      <c r="J68" s="165">
        <f>SUM(F68:I68)</f>
        <v>15997</v>
      </c>
    </row>
    <row r="69" spans="1:10" s="168" customFormat="1" ht="22.5" customHeight="1" x14ac:dyDescent="0.2">
      <c r="A69" s="196" t="s">
        <v>237</v>
      </c>
      <c r="B69" s="222" t="s">
        <v>321</v>
      </c>
      <c r="C69" s="198">
        <f>SUM(C66:C68)</f>
        <v>0</v>
      </c>
      <c r="D69" s="198">
        <f>SUM(D66:D68)</f>
        <v>0</v>
      </c>
      <c r="E69" s="199">
        <f t="shared" si="0"/>
        <v>0</v>
      </c>
      <c r="F69" s="169" t="e">
        <f>SUM(F66,F67,F68)</f>
        <v>#REF!</v>
      </c>
      <c r="G69" s="169" t="e">
        <f>SUM(G66,G67,G68)</f>
        <v>#REF!</v>
      </c>
      <c r="H69" s="169" t="e">
        <f>SUM(H66,H67,H68)</f>
        <v>#REF!</v>
      </c>
      <c r="I69" s="169" t="e">
        <f>SUM(I66,I67,I68)</f>
        <v>#REF!</v>
      </c>
      <c r="J69" s="169" t="e">
        <f>SUM(J66,J67,J68)</f>
        <v>#REF!</v>
      </c>
    </row>
    <row r="70" spans="1:10" s="168" customFormat="1" ht="22.5" customHeight="1" x14ac:dyDescent="0.2">
      <c r="A70" s="196" t="s">
        <v>238</v>
      </c>
      <c r="B70" s="222" t="s">
        <v>297</v>
      </c>
      <c r="C70" s="198"/>
      <c r="D70" s="198"/>
      <c r="E70" s="199"/>
      <c r="F70" s="169"/>
      <c r="G70" s="169"/>
      <c r="H70" s="169"/>
      <c r="I70" s="169"/>
      <c r="J70" s="169"/>
    </row>
    <row r="71" spans="1:10" s="168" customFormat="1" ht="22.5" customHeight="1" thickBot="1" x14ac:dyDescent="0.25">
      <c r="A71" s="202" t="s">
        <v>239</v>
      </c>
      <c r="B71" s="223" t="s">
        <v>298</v>
      </c>
      <c r="C71" s="224"/>
      <c r="D71" s="224"/>
      <c r="E71" s="204"/>
      <c r="F71" s="169"/>
      <c r="G71" s="169"/>
      <c r="H71" s="169"/>
      <c r="I71" s="169"/>
      <c r="J71" s="169"/>
    </row>
    <row r="72" spans="1:10" s="168" customFormat="1" ht="30" customHeight="1" thickBot="1" x14ac:dyDescent="0.25">
      <c r="A72" s="205" t="s">
        <v>240</v>
      </c>
      <c r="B72" s="206" t="s">
        <v>322</v>
      </c>
      <c r="C72" s="207">
        <f>SUM(C65,C69:C71)</f>
        <v>652</v>
      </c>
      <c r="D72" s="207">
        <f>SUM(D65,D69:D71)</f>
        <v>596</v>
      </c>
      <c r="E72" s="255">
        <f t="shared" si="0"/>
        <v>91.411042944785279</v>
      </c>
      <c r="F72" s="169" t="e">
        <f>SUM(F65,#REF!,F69)</f>
        <v>#REF!</v>
      </c>
      <c r="G72" s="169" t="e">
        <f>SUM(G65,#REF!,G69)</f>
        <v>#REF!</v>
      </c>
      <c r="H72" s="169" t="e">
        <f>SUM(H65,#REF!,H69)</f>
        <v>#REF!</v>
      </c>
      <c r="I72" s="169" t="e">
        <f>SUM(I65,#REF!,I69)</f>
        <v>#REF!</v>
      </c>
      <c r="J72" s="169" t="e">
        <f>SUM(J65,#REF!,J69)</f>
        <v>#REF!</v>
      </c>
    </row>
    <row r="73" spans="1:10" x14ac:dyDescent="0.3">
      <c r="C73" s="165">
        <f>+C57-C72</f>
        <v>0</v>
      </c>
      <c r="D73" s="165">
        <f>+D57-D72</f>
        <v>0</v>
      </c>
      <c r="E73" s="172"/>
      <c r="F73" s="165" t="e">
        <f>+F57-F72</f>
        <v>#REF!</v>
      </c>
      <c r="G73" s="165" t="e">
        <f>+G57-G72</f>
        <v>#REF!</v>
      </c>
      <c r="H73" s="165" t="e">
        <f>+H57-H72</f>
        <v>#REF!</v>
      </c>
      <c r="I73" s="165" t="e">
        <f>+I57-I72</f>
        <v>#REF!</v>
      </c>
      <c r="J73" s="165" t="e">
        <f>+J57-J72</f>
        <v>#REF!</v>
      </c>
    </row>
  </sheetData>
  <mergeCells count="5">
    <mergeCell ref="A1:B1"/>
    <mergeCell ref="A2:E2"/>
    <mergeCell ref="A3:E3"/>
    <mergeCell ref="A4:E4"/>
    <mergeCell ref="A5:E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1" orientation="portrait" r:id="rId1"/>
  <headerFooter>
    <oddFooter>&amp;C- &amp;P 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2"/>
  <sheetViews>
    <sheetView view="pageBreakPreview" topLeftCell="A93" zoomScaleNormal="100" zoomScaleSheetLayoutView="70" workbookViewId="0">
      <selection activeCell="C40" sqref="C40"/>
    </sheetView>
  </sheetViews>
  <sheetFormatPr defaultColWidth="10.28515625" defaultRowHeight="15" x14ac:dyDescent="0.2"/>
  <cols>
    <col min="1" max="1" width="88.85546875" style="227" customWidth="1"/>
    <col min="2" max="2" width="8.7109375" style="227" customWidth="1"/>
    <col min="3" max="3" width="14.7109375" style="226" customWidth="1"/>
    <col min="4" max="8" width="14.7109375" style="226" hidden="1" customWidth="1"/>
    <col min="9" max="11" width="0" style="227" hidden="1" customWidth="1"/>
    <col min="12" max="16384" width="10.28515625" style="227"/>
  </cols>
  <sheetData>
    <row r="1" spans="1:8" x14ac:dyDescent="0.2">
      <c r="A1" s="256" t="s">
        <v>383</v>
      </c>
      <c r="B1" s="256"/>
    </row>
    <row r="2" spans="1:8" ht="19.899999999999999" customHeight="1" x14ac:dyDescent="0.3">
      <c r="A2" s="517" t="s">
        <v>84</v>
      </c>
      <c r="B2" s="517"/>
      <c r="C2" s="517"/>
      <c r="D2" s="169"/>
    </row>
    <row r="3" spans="1:8" ht="19.899999999999999" customHeight="1" x14ac:dyDescent="0.2">
      <c r="A3" s="518" t="s">
        <v>131</v>
      </c>
      <c r="B3" s="518"/>
      <c r="C3" s="518"/>
      <c r="D3" s="169"/>
    </row>
    <row r="4" spans="1:8" ht="19.899999999999999" customHeight="1" x14ac:dyDescent="0.2">
      <c r="A4" s="518" t="s">
        <v>382</v>
      </c>
      <c r="B4" s="518"/>
      <c r="C4" s="518"/>
      <c r="D4" s="169"/>
    </row>
    <row r="5" spans="1:8" x14ac:dyDescent="0.2">
      <c r="A5" s="519" t="s">
        <v>132</v>
      </c>
      <c r="B5" s="519"/>
      <c r="C5" s="519"/>
      <c r="D5" s="228"/>
    </row>
    <row r="6" spans="1:8" s="166" customFormat="1" x14ac:dyDescent="0.3">
      <c r="B6" s="168"/>
      <c r="C6" s="164" t="s">
        <v>86</v>
      </c>
      <c r="D6" s="165"/>
      <c r="E6" s="229"/>
      <c r="F6" s="165"/>
      <c r="G6" s="229"/>
      <c r="H6" s="229"/>
    </row>
    <row r="7" spans="1:8" s="167" customFormat="1" ht="15.75" thickBot="1" x14ac:dyDescent="0.35">
      <c r="A7" s="167" t="s">
        <v>8</v>
      </c>
      <c r="B7" s="170" t="s">
        <v>9</v>
      </c>
      <c r="C7" s="171" t="s">
        <v>100</v>
      </c>
      <c r="D7" s="173"/>
      <c r="E7" s="230"/>
      <c r="F7" s="173"/>
      <c r="G7" s="230"/>
      <c r="H7" s="230"/>
    </row>
    <row r="8" spans="1:8" ht="24.95" customHeight="1" x14ac:dyDescent="0.2">
      <c r="A8" s="534" t="s">
        <v>241</v>
      </c>
      <c r="B8" s="531" t="s">
        <v>242</v>
      </c>
      <c r="C8" s="536" t="s">
        <v>243</v>
      </c>
      <c r="D8" s="174" t="s">
        <v>137</v>
      </c>
      <c r="E8" s="174" t="s">
        <v>138</v>
      </c>
      <c r="F8" s="174" t="s">
        <v>139</v>
      </c>
      <c r="G8" s="174" t="s">
        <v>140</v>
      </c>
      <c r="H8" s="174" t="s">
        <v>141</v>
      </c>
    </row>
    <row r="9" spans="1:8" ht="17.25" customHeight="1" thickBot="1" x14ac:dyDescent="0.25">
      <c r="A9" s="535"/>
      <c r="B9" s="530"/>
      <c r="C9" s="537"/>
    </row>
    <row r="10" spans="1:8" ht="15.75" customHeight="1" x14ac:dyDescent="0.2">
      <c r="A10" s="520" t="s">
        <v>244</v>
      </c>
      <c r="B10" s="521"/>
      <c r="C10" s="522"/>
    </row>
    <row r="11" spans="1:8" ht="15.75" customHeight="1" thickBot="1" x14ac:dyDescent="0.25">
      <c r="A11" s="523" t="s">
        <v>299</v>
      </c>
      <c r="B11" s="524"/>
      <c r="C11" s="525"/>
    </row>
    <row r="12" spans="1:8" ht="15.75" thickBot="1" x14ac:dyDescent="0.25">
      <c r="A12" s="257" t="s">
        <v>245</v>
      </c>
      <c r="B12" s="231">
        <v>1</v>
      </c>
      <c r="C12" s="232">
        <f>C13+C14</f>
        <v>0</v>
      </c>
      <c r="D12" s="232">
        <f>D13+D14</f>
        <v>157989</v>
      </c>
      <c r="E12" s="232">
        <f>E13+E14</f>
        <v>404514</v>
      </c>
      <c r="F12" s="232">
        <f>F13+F14</f>
        <v>20639</v>
      </c>
      <c r="G12" s="232">
        <f>G13+G14</f>
        <v>-1434</v>
      </c>
      <c r="H12" s="232">
        <f>SUM(D12:G12)</f>
        <v>581708</v>
      </c>
    </row>
    <row r="13" spans="1:8" x14ac:dyDescent="0.2">
      <c r="A13" s="258" t="s">
        <v>246</v>
      </c>
      <c r="B13" s="233">
        <v>2</v>
      </c>
      <c r="C13" s="244"/>
      <c r="D13" s="226">
        <v>157989</v>
      </c>
      <c r="E13" s="226">
        <v>404514</v>
      </c>
      <c r="F13" s="226">
        <v>20639</v>
      </c>
      <c r="G13" s="226">
        <v>-1434</v>
      </c>
      <c r="H13" s="226">
        <f>SUM(D13:G13)</f>
        <v>581708</v>
      </c>
    </row>
    <row r="14" spans="1:8" ht="15.75" thickBot="1" x14ac:dyDescent="0.25">
      <c r="A14" s="259" t="s">
        <v>247</v>
      </c>
      <c r="B14" s="234">
        <v>3</v>
      </c>
      <c r="C14" s="260"/>
      <c r="H14" s="226">
        <f>SUM(D14:G14)</f>
        <v>0</v>
      </c>
    </row>
    <row r="15" spans="1:8" ht="15.75" thickBot="1" x14ac:dyDescent="0.25">
      <c r="A15" s="257" t="s">
        <v>248</v>
      </c>
      <c r="B15" s="231">
        <v>4</v>
      </c>
      <c r="C15" s="232">
        <f>C16+C19+C22</f>
        <v>492</v>
      </c>
      <c r="D15" s="232" t="e">
        <f>D16+D19+#REF!+D22</f>
        <v>#REF!</v>
      </c>
      <c r="E15" s="232" t="e">
        <f>E16+E19+#REF!+E22</f>
        <v>#REF!</v>
      </c>
      <c r="F15" s="232" t="e">
        <f>F16+F19+#REF!+F22</f>
        <v>#REF!</v>
      </c>
      <c r="G15" s="232" t="e">
        <f>G16+G19+#REF!+G22</f>
        <v>#REF!</v>
      </c>
      <c r="H15" s="232" t="e">
        <f>SUM(D15:G15)</f>
        <v>#REF!</v>
      </c>
    </row>
    <row r="16" spans="1:8" x14ac:dyDescent="0.2">
      <c r="A16" s="261" t="s">
        <v>249</v>
      </c>
      <c r="B16" s="235">
        <v>5</v>
      </c>
      <c r="C16" s="240">
        <f t="shared" ref="C16:H16" si="0">+C17+C18</f>
        <v>0</v>
      </c>
      <c r="D16" s="226">
        <f t="shared" si="0"/>
        <v>5990</v>
      </c>
      <c r="E16" s="226">
        <f t="shared" si="0"/>
        <v>0</v>
      </c>
      <c r="F16" s="226">
        <f t="shared" si="0"/>
        <v>1039</v>
      </c>
      <c r="G16" s="226">
        <f t="shared" si="0"/>
        <v>0</v>
      </c>
      <c r="H16" s="226">
        <f t="shared" si="0"/>
        <v>7029</v>
      </c>
    </row>
    <row r="17" spans="1:8" x14ac:dyDescent="0.2">
      <c r="A17" s="258" t="s">
        <v>246</v>
      </c>
      <c r="B17" s="233">
        <v>6</v>
      </c>
      <c r="C17" s="244"/>
      <c r="D17" s="226">
        <v>5990</v>
      </c>
      <c r="F17" s="226">
        <v>1039</v>
      </c>
      <c r="H17" s="226">
        <f>SUM(D17:G17)</f>
        <v>7029</v>
      </c>
    </row>
    <row r="18" spans="1:8" x14ac:dyDescent="0.2">
      <c r="A18" s="262" t="s">
        <v>247</v>
      </c>
      <c r="B18" s="236">
        <v>7</v>
      </c>
      <c r="C18" s="241"/>
      <c r="H18" s="226">
        <f>SUM(D18:G18)</f>
        <v>0</v>
      </c>
    </row>
    <row r="19" spans="1:8" x14ac:dyDescent="0.2">
      <c r="A19" s="262" t="s">
        <v>250</v>
      </c>
      <c r="B19" s="236">
        <v>8</v>
      </c>
      <c r="C19" s="241">
        <f t="shared" ref="C19:H19" si="1">+C20+C21</f>
        <v>492</v>
      </c>
      <c r="D19" s="226">
        <f t="shared" si="1"/>
        <v>348616</v>
      </c>
      <c r="E19" s="226">
        <f t="shared" si="1"/>
        <v>19011</v>
      </c>
      <c r="F19" s="226">
        <f t="shared" si="1"/>
        <v>486559</v>
      </c>
      <c r="G19" s="226">
        <f t="shared" si="1"/>
        <v>134873</v>
      </c>
      <c r="H19" s="226">
        <f t="shared" si="1"/>
        <v>989059</v>
      </c>
    </row>
    <row r="20" spans="1:8" x14ac:dyDescent="0.2">
      <c r="A20" s="262" t="s">
        <v>246</v>
      </c>
      <c r="B20" s="236">
        <v>9</v>
      </c>
      <c r="C20" s="241">
        <f>478+14</f>
        <v>492</v>
      </c>
      <c r="D20" s="226">
        <v>348616</v>
      </c>
      <c r="E20" s="226">
        <v>19011</v>
      </c>
      <c r="F20" s="226">
        <v>486559</v>
      </c>
      <c r="G20" s="226">
        <v>134873</v>
      </c>
      <c r="H20" s="226">
        <f>SUM(D20:G20)</f>
        <v>989059</v>
      </c>
    </row>
    <row r="21" spans="1:8" x14ac:dyDescent="0.2">
      <c r="A21" s="262" t="s">
        <v>247</v>
      </c>
      <c r="B21" s="236">
        <v>10</v>
      </c>
      <c r="C21" s="241"/>
      <c r="H21" s="226">
        <f>SUM(D21:G21)</f>
        <v>0</v>
      </c>
    </row>
    <row r="22" spans="1:8" x14ac:dyDescent="0.2">
      <c r="A22" s="262" t="s">
        <v>251</v>
      </c>
      <c r="B22" s="236">
        <v>11</v>
      </c>
      <c r="C22" s="241">
        <f t="shared" ref="C22:H22" si="2">+C23+C24</f>
        <v>0</v>
      </c>
      <c r="D22" s="226">
        <f t="shared" si="2"/>
        <v>0</v>
      </c>
      <c r="E22" s="226">
        <f t="shared" si="2"/>
        <v>0</v>
      </c>
      <c r="F22" s="226">
        <f t="shared" si="2"/>
        <v>0</v>
      </c>
      <c r="G22" s="226">
        <f t="shared" si="2"/>
        <v>0</v>
      </c>
      <c r="H22" s="226">
        <f t="shared" si="2"/>
        <v>0</v>
      </c>
    </row>
    <row r="23" spans="1:8" x14ac:dyDescent="0.2">
      <c r="A23" s="262" t="s">
        <v>246</v>
      </c>
      <c r="B23" s="236">
        <v>12</v>
      </c>
      <c r="C23" s="241"/>
      <c r="H23" s="226">
        <f t="shared" ref="H23:H28" si="3">SUM(D23:G23)</f>
        <v>0</v>
      </c>
    </row>
    <row r="24" spans="1:8" ht="15.75" thickBot="1" x14ac:dyDescent="0.25">
      <c r="A24" s="259" t="s">
        <v>247</v>
      </c>
      <c r="B24" s="234">
        <v>13</v>
      </c>
      <c r="C24" s="260"/>
      <c r="H24" s="226">
        <f t="shared" si="3"/>
        <v>0</v>
      </c>
    </row>
    <row r="25" spans="1:8" ht="15.75" thickBot="1" x14ac:dyDescent="0.25">
      <c r="A25" s="263" t="s">
        <v>252</v>
      </c>
      <c r="B25" s="231">
        <v>14</v>
      </c>
      <c r="C25" s="232">
        <f>C26+C27</f>
        <v>0</v>
      </c>
      <c r="D25" s="232">
        <f>D26+D27</f>
        <v>6602961</v>
      </c>
      <c r="E25" s="232">
        <f>E26+E27</f>
        <v>23220</v>
      </c>
      <c r="F25" s="232">
        <f>F26+F27</f>
        <v>8615</v>
      </c>
      <c r="G25" s="232">
        <f>G26+G27</f>
        <v>0</v>
      </c>
      <c r="H25" s="232">
        <f t="shared" si="3"/>
        <v>6634796</v>
      </c>
    </row>
    <row r="26" spans="1:8" x14ac:dyDescent="0.2">
      <c r="A26" s="258" t="s">
        <v>246</v>
      </c>
      <c r="B26" s="233">
        <v>15</v>
      </c>
      <c r="C26" s="244"/>
      <c r="D26" s="226">
        <v>6602961</v>
      </c>
      <c r="E26" s="226">
        <v>23220</v>
      </c>
      <c r="F26" s="226">
        <v>8615</v>
      </c>
      <c r="H26" s="226">
        <f t="shared" si="3"/>
        <v>6634796</v>
      </c>
    </row>
    <row r="27" spans="1:8" ht="15.75" thickBot="1" x14ac:dyDescent="0.25">
      <c r="A27" s="264" t="s">
        <v>247</v>
      </c>
      <c r="B27" s="237">
        <v>16</v>
      </c>
      <c r="C27" s="265"/>
      <c r="H27" s="226">
        <f t="shared" si="3"/>
        <v>0</v>
      </c>
    </row>
    <row r="28" spans="1:8" ht="30" customHeight="1" thickBot="1" x14ac:dyDescent="0.25">
      <c r="A28" s="266" t="s">
        <v>253</v>
      </c>
      <c r="B28" s="231">
        <v>17</v>
      </c>
      <c r="C28" s="267">
        <f>C12+C15+C25</f>
        <v>492</v>
      </c>
      <c r="D28" s="238" t="e">
        <f>D12+D15+D25</f>
        <v>#REF!</v>
      </c>
      <c r="E28" s="238" t="e">
        <f>E12+E15+E25</f>
        <v>#REF!</v>
      </c>
      <c r="F28" s="238" t="e">
        <f>F12+F15+F25</f>
        <v>#REF!</v>
      </c>
      <c r="G28" s="238" t="e">
        <f>G12+G15+G25</f>
        <v>#REF!</v>
      </c>
      <c r="H28" s="238" t="e">
        <f t="shared" si="3"/>
        <v>#REF!</v>
      </c>
    </row>
    <row r="29" spans="1:8" x14ac:dyDescent="0.2">
      <c r="B29" s="239"/>
    </row>
    <row r="30" spans="1:8" s="166" customFormat="1" x14ac:dyDescent="0.3">
      <c r="B30" s="168"/>
      <c r="C30" s="164" t="s">
        <v>86</v>
      </c>
      <c r="D30" s="165"/>
      <c r="E30" s="229"/>
      <c r="F30" s="165"/>
      <c r="G30" s="229"/>
      <c r="H30" s="229"/>
    </row>
    <row r="31" spans="1:8" s="167" customFormat="1" ht="15.75" thickBot="1" x14ac:dyDescent="0.35">
      <c r="A31" s="167" t="s">
        <v>8</v>
      </c>
      <c r="B31" s="170" t="s">
        <v>9</v>
      </c>
      <c r="C31" s="171" t="s">
        <v>100</v>
      </c>
      <c r="D31" s="173"/>
      <c r="E31" s="230"/>
      <c r="F31" s="173"/>
      <c r="G31" s="230"/>
      <c r="H31" s="230"/>
    </row>
    <row r="32" spans="1:8" ht="24.95" customHeight="1" x14ac:dyDescent="0.2">
      <c r="A32" s="534" t="s">
        <v>241</v>
      </c>
      <c r="B32" s="531" t="s">
        <v>242</v>
      </c>
      <c r="C32" s="532" t="s">
        <v>254</v>
      </c>
      <c r="D32" s="174" t="s">
        <v>137</v>
      </c>
      <c r="E32" s="174" t="s">
        <v>138</v>
      </c>
      <c r="F32" s="174" t="s">
        <v>139</v>
      </c>
      <c r="G32" s="174" t="s">
        <v>140</v>
      </c>
      <c r="H32" s="174" t="s">
        <v>141</v>
      </c>
    </row>
    <row r="33" spans="1:8" ht="17.25" customHeight="1" thickBot="1" x14ac:dyDescent="0.25">
      <c r="A33" s="535"/>
      <c r="B33" s="530"/>
      <c r="C33" s="533"/>
    </row>
    <row r="34" spans="1:8" ht="15.75" customHeight="1" x14ac:dyDescent="0.2">
      <c r="A34" s="520" t="s">
        <v>244</v>
      </c>
      <c r="B34" s="521"/>
      <c r="C34" s="522"/>
    </row>
    <row r="35" spans="1:8" ht="15.75" customHeight="1" thickBot="1" x14ac:dyDescent="0.25">
      <c r="A35" s="523" t="s">
        <v>300</v>
      </c>
      <c r="B35" s="524"/>
      <c r="C35" s="525"/>
    </row>
    <row r="36" spans="1:8" ht="15.75" thickBot="1" x14ac:dyDescent="0.25">
      <c r="A36" s="257" t="s">
        <v>255</v>
      </c>
      <c r="B36" s="231">
        <v>1</v>
      </c>
      <c r="C36" s="232"/>
      <c r="D36" s="232" t="e">
        <f>#REF!+#REF!</f>
        <v>#REF!</v>
      </c>
      <c r="E36" s="232" t="e">
        <f>#REF!+#REF!</f>
        <v>#REF!</v>
      </c>
      <c r="F36" s="232" t="e">
        <f>#REF!+#REF!</f>
        <v>#REF!</v>
      </c>
      <c r="G36" s="232" t="e">
        <f>#REF!+#REF!</f>
        <v>#REF!</v>
      </c>
      <c r="H36" s="232" t="e">
        <f>SUM(D36:G36)</f>
        <v>#REF!</v>
      </c>
    </row>
    <row r="37" spans="1:8" ht="15.75" thickBot="1" x14ac:dyDescent="0.25">
      <c r="A37" s="257" t="s">
        <v>256</v>
      </c>
      <c r="B37" s="231">
        <v>2</v>
      </c>
      <c r="C37" s="232">
        <f>SUM(C38:C40)</f>
        <v>492</v>
      </c>
      <c r="D37" s="232" t="e">
        <f>D38+D39+#REF!+D40</f>
        <v>#REF!</v>
      </c>
      <c r="E37" s="232" t="e">
        <f>E38+E39+#REF!+E40</f>
        <v>#REF!</v>
      </c>
      <c r="F37" s="232" t="e">
        <f>F38+F39+#REF!+F40</f>
        <v>#REF!</v>
      </c>
      <c r="G37" s="232" t="e">
        <f>G38+G39+#REF!+G40</f>
        <v>#REF!</v>
      </c>
      <c r="H37" s="232" t="e">
        <f>SUM(D37:G37)</f>
        <v>#REF!</v>
      </c>
    </row>
    <row r="38" spans="1:8" x14ac:dyDescent="0.2">
      <c r="A38" s="261" t="s">
        <v>148</v>
      </c>
      <c r="B38" s="235">
        <v>3</v>
      </c>
      <c r="C38" s="240"/>
      <c r="D38" s="226" t="e">
        <f>+#REF!+#REF!</f>
        <v>#REF!</v>
      </c>
      <c r="E38" s="226" t="e">
        <f>+#REF!+#REF!</f>
        <v>#REF!</v>
      </c>
      <c r="F38" s="226" t="e">
        <f>+#REF!+#REF!</f>
        <v>#REF!</v>
      </c>
      <c r="G38" s="226" t="e">
        <f>+#REF!+#REF!</f>
        <v>#REF!</v>
      </c>
      <c r="H38" s="226" t="e">
        <f>+#REF!+#REF!</f>
        <v>#REF!</v>
      </c>
    </row>
    <row r="39" spans="1:8" x14ac:dyDescent="0.2">
      <c r="A39" s="262" t="s">
        <v>257</v>
      </c>
      <c r="B39" s="236">
        <v>4</v>
      </c>
      <c r="C39" s="241">
        <f>478+14</f>
        <v>492</v>
      </c>
      <c r="D39" s="226" t="e">
        <f>+#REF!+#REF!</f>
        <v>#REF!</v>
      </c>
      <c r="E39" s="226" t="e">
        <f>+#REF!+#REF!</f>
        <v>#REF!</v>
      </c>
      <c r="F39" s="226" t="e">
        <f>+#REF!+#REF!</f>
        <v>#REF!</v>
      </c>
      <c r="G39" s="226" t="e">
        <f>+#REF!+#REF!</f>
        <v>#REF!</v>
      </c>
      <c r="H39" s="226" t="e">
        <f>+#REF!+#REF!</f>
        <v>#REF!</v>
      </c>
    </row>
    <row r="40" spans="1:8" ht="15.75" thickBot="1" x14ac:dyDescent="0.25">
      <c r="A40" s="262" t="s">
        <v>258</v>
      </c>
      <c r="B40" s="236">
        <v>5</v>
      </c>
      <c r="C40" s="241"/>
      <c r="D40" s="226" t="e">
        <f>+#REF!+#REF!</f>
        <v>#REF!</v>
      </c>
      <c r="E40" s="226" t="e">
        <f>+#REF!+#REF!</f>
        <v>#REF!</v>
      </c>
      <c r="F40" s="226" t="e">
        <f>+#REF!+#REF!</f>
        <v>#REF!</v>
      </c>
      <c r="G40" s="226" t="e">
        <f>+#REF!+#REF!</f>
        <v>#REF!</v>
      </c>
      <c r="H40" s="226" t="e">
        <f>+#REF!+#REF!</f>
        <v>#REF!</v>
      </c>
    </row>
    <row r="41" spans="1:8" ht="15.75" thickBot="1" x14ac:dyDescent="0.25">
      <c r="A41" s="263" t="s">
        <v>259</v>
      </c>
      <c r="B41" s="231">
        <v>6</v>
      </c>
      <c r="C41" s="232">
        <f>SUM(C42:C46)</f>
        <v>0</v>
      </c>
      <c r="D41" s="232">
        <f>D42+D46</f>
        <v>6602961</v>
      </c>
      <c r="E41" s="232">
        <f>E42+E46</f>
        <v>23220</v>
      </c>
      <c r="F41" s="232">
        <f>F42+F46</f>
        <v>8615</v>
      </c>
      <c r="G41" s="232">
        <f>G42+G46</f>
        <v>0</v>
      </c>
      <c r="H41" s="232">
        <f t="shared" ref="H41:H47" si="4">SUM(D41:G41)</f>
        <v>6634796</v>
      </c>
    </row>
    <row r="42" spans="1:8" x14ac:dyDescent="0.2">
      <c r="A42" s="261" t="s">
        <v>260</v>
      </c>
      <c r="B42" s="235">
        <v>7</v>
      </c>
      <c r="C42" s="240"/>
      <c r="D42" s="226">
        <v>6602961</v>
      </c>
      <c r="E42" s="226">
        <v>23220</v>
      </c>
      <c r="F42" s="226">
        <v>8615</v>
      </c>
      <c r="H42" s="226">
        <f t="shared" si="4"/>
        <v>6634796</v>
      </c>
    </row>
    <row r="43" spans="1:8" x14ac:dyDescent="0.2">
      <c r="A43" s="262" t="s">
        <v>261</v>
      </c>
      <c r="B43" s="236">
        <v>8</v>
      </c>
      <c r="C43" s="241"/>
    </row>
    <row r="44" spans="1:8" x14ac:dyDescent="0.2">
      <c r="A44" s="262" t="s">
        <v>262</v>
      </c>
      <c r="B44" s="236">
        <v>9</v>
      </c>
      <c r="C44" s="241"/>
    </row>
    <row r="45" spans="1:8" x14ac:dyDescent="0.2">
      <c r="A45" s="262" t="s">
        <v>263</v>
      </c>
      <c r="B45" s="236">
        <v>10</v>
      </c>
      <c r="C45" s="241"/>
    </row>
    <row r="46" spans="1:8" ht="15.75" thickBot="1" x14ac:dyDescent="0.25">
      <c r="A46" s="264" t="s">
        <v>264</v>
      </c>
      <c r="B46" s="237">
        <v>11</v>
      </c>
      <c r="C46" s="265"/>
      <c r="H46" s="226">
        <f t="shared" si="4"/>
        <v>0</v>
      </c>
    </row>
    <row r="47" spans="1:8" s="243" customFormat="1" ht="30" customHeight="1" thickBot="1" x14ac:dyDescent="0.25">
      <c r="A47" s="266" t="s">
        <v>265</v>
      </c>
      <c r="B47" s="231">
        <v>12</v>
      </c>
      <c r="C47" s="232">
        <f>SUM(C36:C37,C41)</f>
        <v>492</v>
      </c>
      <c r="D47" s="242" t="e">
        <f>D36+D37+D41</f>
        <v>#REF!</v>
      </c>
      <c r="E47" s="242" t="e">
        <f>E36+E37+E41</f>
        <v>#REF!</v>
      </c>
      <c r="F47" s="242" t="e">
        <f>F36+F37+F41</f>
        <v>#REF!</v>
      </c>
      <c r="G47" s="242" t="e">
        <f>G36+G37+G41</f>
        <v>#REF!</v>
      </c>
      <c r="H47" s="242" t="e">
        <f t="shared" si="4"/>
        <v>#REF!</v>
      </c>
    </row>
    <row r="48" spans="1:8" x14ac:dyDescent="0.2">
      <c r="B48" s="239"/>
    </row>
    <row r="49" spans="1:8" x14ac:dyDescent="0.2">
      <c r="B49" s="239"/>
    </row>
    <row r="50" spans="1:8" s="166" customFormat="1" x14ac:dyDescent="0.3">
      <c r="B50" s="168"/>
      <c r="C50" s="164" t="s">
        <v>86</v>
      </c>
      <c r="D50" s="165"/>
      <c r="E50" s="229"/>
      <c r="F50" s="165"/>
      <c r="G50" s="229"/>
      <c r="H50" s="229"/>
    </row>
    <row r="51" spans="1:8" s="167" customFormat="1" ht="15.75" thickBot="1" x14ac:dyDescent="0.35">
      <c r="A51" s="167" t="s">
        <v>8</v>
      </c>
      <c r="B51" s="170" t="s">
        <v>9</v>
      </c>
      <c r="C51" s="171" t="s">
        <v>100</v>
      </c>
      <c r="D51" s="173"/>
      <c r="E51" s="230"/>
      <c r="F51" s="173"/>
      <c r="G51" s="230"/>
      <c r="H51" s="230"/>
    </row>
    <row r="52" spans="1:8" ht="24.95" customHeight="1" x14ac:dyDescent="0.2">
      <c r="A52" s="534" t="s">
        <v>241</v>
      </c>
      <c r="B52" s="531" t="s">
        <v>242</v>
      </c>
      <c r="C52" s="532" t="s">
        <v>254</v>
      </c>
      <c r="D52" s="174" t="s">
        <v>137</v>
      </c>
      <c r="E52" s="174" t="s">
        <v>138</v>
      </c>
      <c r="F52" s="174" t="s">
        <v>139</v>
      </c>
      <c r="G52" s="174" t="s">
        <v>140</v>
      </c>
      <c r="H52" s="174" t="s">
        <v>141</v>
      </c>
    </row>
    <row r="53" spans="1:8" ht="17.25" customHeight="1" thickBot="1" x14ac:dyDescent="0.25">
      <c r="A53" s="535"/>
      <c r="B53" s="530"/>
      <c r="C53" s="533"/>
    </row>
    <row r="54" spans="1:8" ht="15.75" customHeight="1" x14ac:dyDescent="0.2">
      <c r="A54" s="520" t="s">
        <v>266</v>
      </c>
      <c r="B54" s="521"/>
      <c r="C54" s="522"/>
    </row>
    <row r="55" spans="1:8" ht="15.75" customHeight="1" thickBot="1" x14ac:dyDescent="0.25">
      <c r="A55" s="523" t="s">
        <v>301</v>
      </c>
      <c r="B55" s="524"/>
      <c r="C55" s="525"/>
    </row>
    <row r="56" spans="1:8" ht="15.75" thickBot="1" x14ac:dyDescent="0.25">
      <c r="A56" s="257" t="s">
        <v>267</v>
      </c>
      <c r="B56" s="231">
        <v>1</v>
      </c>
      <c r="C56" s="232">
        <f>SUM(C57:C60)</f>
        <v>0</v>
      </c>
      <c r="D56" s="232" t="e">
        <f>D57+#REF!+#REF!+#REF!</f>
        <v>#REF!</v>
      </c>
      <c r="E56" s="232" t="e">
        <f>E57+#REF!+#REF!+#REF!</f>
        <v>#REF!</v>
      </c>
      <c r="F56" s="232" t="e">
        <f>F57+#REF!+#REF!+#REF!</f>
        <v>#REF!</v>
      </c>
      <c r="G56" s="232" t="e">
        <f>G57+#REF!+#REF!+#REF!</f>
        <v>#REF!</v>
      </c>
      <c r="H56" s="232" t="e">
        <f>SUM(D56:G56)</f>
        <v>#REF!</v>
      </c>
    </row>
    <row r="57" spans="1:8" x14ac:dyDescent="0.2">
      <c r="A57" s="261" t="s">
        <v>268</v>
      </c>
      <c r="B57" s="235">
        <v>2</v>
      </c>
      <c r="C57" s="240"/>
      <c r="D57" s="226" t="e">
        <f>+#REF!+#REF!</f>
        <v>#REF!</v>
      </c>
      <c r="E57" s="226" t="e">
        <f>+#REF!+#REF!</f>
        <v>#REF!</v>
      </c>
      <c r="F57" s="226" t="e">
        <f>+#REF!+#REF!</f>
        <v>#REF!</v>
      </c>
      <c r="G57" s="226" t="e">
        <f>+#REF!+#REF!</f>
        <v>#REF!</v>
      </c>
      <c r="H57" s="226" t="e">
        <f>+#REF!+#REF!</f>
        <v>#REF!</v>
      </c>
    </row>
    <row r="58" spans="1:8" x14ac:dyDescent="0.2">
      <c r="A58" s="258" t="s">
        <v>269</v>
      </c>
      <c r="B58" s="233">
        <v>3</v>
      </c>
      <c r="C58" s="244"/>
    </row>
    <row r="59" spans="1:8" x14ac:dyDescent="0.2">
      <c r="A59" s="258" t="s">
        <v>270</v>
      </c>
      <c r="B59" s="233">
        <v>4</v>
      </c>
      <c r="C59" s="244"/>
    </row>
    <row r="60" spans="1:8" ht="15.75" thickBot="1" x14ac:dyDescent="0.25">
      <c r="A60" s="258" t="s">
        <v>271</v>
      </c>
      <c r="B60" s="233">
        <v>5</v>
      </c>
      <c r="C60" s="244"/>
    </row>
    <row r="61" spans="1:8" ht="15.75" thickBot="1" x14ac:dyDescent="0.25">
      <c r="A61" s="263" t="s">
        <v>272</v>
      </c>
      <c r="B61" s="231">
        <v>6</v>
      </c>
      <c r="C61" s="232">
        <f>SUM(C62:C64)</f>
        <v>0</v>
      </c>
      <c r="D61" s="232" t="e">
        <f>D62+#REF!</f>
        <v>#REF!</v>
      </c>
      <c r="E61" s="232" t="e">
        <f>E62+#REF!</f>
        <v>#REF!</v>
      </c>
      <c r="F61" s="232" t="e">
        <f>F62+#REF!</f>
        <v>#REF!</v>
      </c>
      <c r="G61" s="232" t="e">
        <f>G62+#REF!</f>
        <v>#REF!</v>
      </c>
      <c r="H61" s="232" t="e">
        <f>SUM(D61:G61)</f>
        <v>#REF!</v>
      </c>
    </row>
    <row r="62" spans="1:8" x14ac:dyDescent="0.2">
      <c r="A62" s="261" t="s">
        <v>273</v>
      </c>
      <c r="B62" s="235">
        <v>7</v>
      </c>
      <c r="C62" s="240"/>
      <c r="D62" s="226">
        <v>6602961</v>
      </c>
      <c r="E62" s="226">
        <v>23220</v>
      </c>
      <c r="F62" s="226">
        <v>8615</v>
      </c>
      <c r="H62" s="226">
        <f>SUM(D62:G62)</f>
        <v>6634796</v>
      </c>
    </row>
    <row r="63" spans="1:8" x14ac:dyDescent="0.2">
      <c r="A63" s="262" t="s">
        <v>274</v>
      </c>
      <c r="B63" s="236">
        <v>8</v>
      </c>
      <c r="C63" s="241"/>
    </row>
    <row r="64" spans="1:8" ht="15.75" thickBot="1" x14ac:dyDescent="0.25">
      <c r="A64" s="262" t="s">
        <v>275</v>
      </c>
      <c r="B64" s="236">
        <v>9</v>
      </c>
      <c r="C64" s="241"/>
    </row>
    <row r="65" spans="1:9" s="243" customFormat="1" ht="30" customHeight="1" thickBot="1" x14ac:dyDescent="0.25">
      <c r="A65" s="266" t="s">
        <v>276</v>
      </c>
      <c r="B65" s="231">
        <v>10</v>
      </c>
      <c r="C65" s="232">
        <f>SUM(C56:C56,C61)</f>
        <v>0</v>
      </c>
      <c r="D65" s="242" t="e">
        <f>#REF!+D56+D61</f>
        <v>#REF!</v>
      </c>
      <c r="E65" s="242" t="e">
        <f>#REF!+E56+E61</f>
        <v>#REF!</v>
      </c>
      <c r="F65" s="242" t="e">
        <f>#REF!+F56+F61</f>
        <v>#REF!</v>
      </c>
      <c r="G65" s="242" t="e">
        <f>#REF!+G56+G61</f>
        <v>#REF!</v>
      </c>
      <c r="H65" s="242" t="e">
        <f>SUM(D65:G65)</f>
        <v>#REF!</v>
      </c>
    </row>
    <row r="66" spans="1:9" ht="30" customHeight="1" x14ac:dyDescent="0.2">
      <c r="B66" s="239"/>
    </row>
    <row r="67" spans="1:9" ht="30" customHeight="1" x14ac:dyDescent="0.2">
      <c r="B67" s="239"/>
    </row>
    <row r="68" spans="1:9" x14ac:dyDescent="0.3">
      <c r="A68" s="166"/>
      <c r="B68" s="168"/>
      <c r="C68" s="164" t="s">
        <v>86</v>
      </c>
    </row>
    <row r="69" spans="1:9" ht="15.75" thickBot="1" x14ac:dyDescent="0.35">
      <c r="A69" s="167" t="s">
        <v>8</v>
      </c>
      <c r="B69" s="170" t="s">
        <v>9</v>
      </c>
      <c r="C69" s="171" t="s">
        <v>100</v>
      </c>
    </row>
    <row r="70" spans="1:9" ht="24.95" customHeight="1" x14ac:dyDescent="0.2">
      <c r="A70" s="529" t="s">
        <v>0</v>
      </c>
      <c r="B70" s="531" t="s">
        <v>242</v>
      </c>
      <c r="C70" s="532" t="s">
        <v>254</v>
      </c>
    </row>
    <row r="71" spans="1:9" ht="17.25" customHeight="1" thickBot="1" x14ac:dyDescent="0.25">
      <c r="A71" s="530" t="s">
        <v>277</v>
      </c>
      <c r="B71" s="530"/>
      <c r="C71" s="533"/>
    </row>
    <row r="72" spans="1:9" ht="15.4" customHeight="1" x14ac:dyDescent="0.2">
      <c r="A72" s="520" t="s">
        <v>266</v>
      </c>
      <c r="B72" s="521"/>
      <c r="C72" s="522"/>
    </row>
    <row r="73" spans="1:9" ht="15.4" customHeight="1" thickBot="1" x14ac:dyDescent="0.25">
      <c r="A73" s="523" t="s">
        <v>302</v>
      </c>
      <c r="B73" s="524"/>
      <c r="C73" s="525"/>
    </row>
    <row r="74" spans="1:9" x14ac:dyDescent="0.2">
      <c r="A74" s="268" t="s">
        <v>278</v>
      </c>
      <c r="B74" s="269">
        <v>1</v>
      </c>
      <c r="C74" s="244"/>
    </row>
    <row r="75" spans="1:9" x14ac:dyDescent="0.2">
      <c r="A75" s="270" t="s">
        <v>279</v>
      </c>
      <c r="B75" s="271">
        <v>2</v>
      </c>
      <c r="C75" s="241"/>
    </row>
    <row r="76" spans="1:9" x14ac:dyDescent="0.2">
      <c r="A76" s="272" t="s">
        <v>280</v>
      </c>
      <c r="B76" s="271">
        <v>3</v>
      </c>
      <c r="C76" s="241"/>
    </row>
    <row r="77" spans="1:9" x14ac:dyDescent="0.2">
      <c r="A77" s="270" t="s">
        <v>281</v>
      </c>
      <c r="B77" s="271">
        <v>4</v>
      </c>
      <c r="C77" s="241"/>
    </row>
    <row r="78" spans="1:9" ht="15.75" thickBot="1" x14ac:dyDescent="0.25">
      <c r="A78" s="270" t="s">
        <v>282</v>
      </c>
      <c r="B78" s="271">
        <v>5</v>
      </c>
      <c r="C78" s="241"/>
    </row>
    <row r="79" spans="1:9" ht="31.5" customHeight="1" thickBot="1" x14ac:dyDescent="0.25">
      <c r="A79" s="266" t="s">
        <v>283</v>
      </c>
      <c r="B79" s="231">
        <v>6</v>
      </c>
      <c r="C79" s="267">
        <f t="shared" ref="C79:I79" si="5">SUM(C74:C77)</f>
        <v>0</v>
      </c>
      <c r="D79" s="238">
        <f t="shared" si="5"/>
        <v>0</v>
      </c>
      <c r="E79" s="238">
        <f t="shared" si="5"/>
        <v>0</v>
      </c>
      <c r="F79" s="238">
        <f t="shared" si="5"/>
        <v>0</v>
      </c>
      <c r="G79" s="238">
        <f t="shared" si="5"/>
        <v>0</v>
      </c>
      <c r="H79" s="238">
        <f t="shared" si="5"/>
        <v>0</v>
      </c>
      <c r="I79" s="238">
        <f t="shared" si="5"/>
        <v>0</v>
      </c>
    </row>
    <row r="80" spans="1:9" x14ac:dyDescent="0.2">
      <c r="C80" s="227"/>
    </row>
    <row r="81" spans="1:8" x14ac:dyDescent="0.2">
      <c r="C81" s="227"/>
    </row>
    <row r="82" spans="1:8" x14ac:dyDescent="0.2">
      <c r="C82" s="227"/>
    </row>
    <row r="83" spans="1:8" x14ac:dyDescent="0.3">
      <c r="A83" s="166"/>
      <c r="B83" s="168"/>
      <c r="C83" s="164" t="s">
        <v>86</v>
      </c>
    </row>
    <row r="84" spans="1:8" ht="15.75" thickBot="1" x14ac:dyDescent="0.35">
      <c r="A84" s="167" t="s">
        <v>8</v>
      </c>
      <c r="B84" s="170" t="s">
        <v>9</v>
      </c>
      <c r="C84" s="171" t="s">
        <v>100</v>
      </c>
    </row>
    <row r="85" spans="1:8" ht="30" customHeight="1" x14ac:dyDescent="0.2">
      <c r="A85" s="529" t="s">
        <v>0</v>
      </c>
      <c r="B85" s="531" t="s">
        <v>242</v>
      </c>
      <c r="C85" s="532" t="s">
        <v>254</v>
      </c>
    </row>
    <row r="86" spans="1:8" ht="17.25" customHeight="1" thickBot="1" x14ac:dyDescent="0.25">
      <c r="A86" s="530" t="s">
        <v>277</v>
      </c>
      <c r="B86" s="530"/>
      <c r="C86" s="533"/>
    </row>
    <row r="87" spans="1:8" ht="15.75" customHeight="1" thickBot="1" x14ac:dyDescent="0.25">
      <c r="A87" s="526" t="s">
        <v>244</v>
      </c>
      <c r="B87" s="527"/>
      <c r="C87" s="528"/>
    </row>
    <row r="88" spans="1:8" ht="15.75" customHeight="1" thickBot="1" x14ac:dyDescent="0.25">
      <c r="A88" s="526" t="s">
        <v>303</v>
      </c>
      <c r="B88" s="527"/>
      <c r="C88" s="528"/>
    </row>
    <row r="89" spans="1:8" s="243" customFormat="1" ht="15.75" thickBot="1" x14ac:dyDescent="0.25">
      <c r="A89" s="257" t="s">
        <v>284</v>
      </c>
      <c r="B89" s="273">
        <v>1</v>
      </c>
      <c r="C89" s="245">
        <f>SUM(C90:C91)</f>
        <v>0</v>
      </c>
      <c r="D89" s="246"/>
      <c r="E89" s="246" t="s">
        <v>56</v>
      </c>
      <c r="F89" s="246"/>
      <c r="G89" s="246"/>
      <c r="H89" s="246"/>
    </row>
    <row r="90" spans="1:8" x14ac:dyDescent="0.2">
      <c r="A90" s="258" t="s">
        <v>285</v>
      </c>
      <c r="B90" s="274">
        <v>2</v>
      </c>
      <c r="C90" s="247"/>
    </row>
    <row r="91" spans="1:8" ht="15.75" thickBot="1" x14ac:dyDescent="0.25">
      <c r="A91" s="275" t="s">
        <v>286</v>
      </c>
      <c r="B91" s="276">
        <v>3</v>
      </c>
      <c r="C91" s="248"/>
    </row>
    <row r="92" spans="1:8" s="243" customFormat="1" ht="15.75" thickBot="1" x14ac:dyDescent="0.25">
      <c r="A92" s="277" t="s">
        <v>287</v>
      </c>
      <c r="B92" s="278">
        <v>4</v>
      </c>
      <c r="C92" s="249"/>
      <c r="D92" s="246"/>
      <c r="E92" s="246"/>
      <c r="F92" s="246"/>
      <c r="G92" s="246"/>
      <c r="H92" s="246"/>
    </row>
    <row r="93" spans="1:8" s="243" customFormat="1" ht="15.75" thickBot="1" x14ac:dyDescent="0.25">
      <c r="A93" s="257" t="s">
        <v>288</v>
      </c>
      <c r="B93" s="273">
        <v>5</v>
      </c>
      <c r="C93" s="245">
        <f>SUM(C94:C98)</f>
        <v>0</v>
      </c>
      <c r="D93" s="246"/>
      <c r="E93" s="246"/>
      <c r="F93" s="246"/>
      <c r="G93" s="246"/>
      <c r="H93" s="246"/>
    </row>
    <row r="94" spans="1:8" x14ac:dyDescent="0.2">
      <c r="A94" s="258" t="s">
        <v>289</v>
      </c>
      <c r="B94" s="274">
        <v>6</v>
      </c>
      <c r="C94" s="247"/>
    </row>
    <row r="95" spans="1:8" x14ac:dyDescent="0.2">
      <c r="A95" s="258" t="s">
        <v>290</v>
      </c>
      <c r="B95" s="274">
        <v>7</v>
      </c>
      <c r="C95" s="247"/>
    </row>
    <row r="96" spans="1:8" x14ac:dyDescent="0.2">
      <c r="A96" s="258" t="s">
        <v>291</v>
      </c>
      <c r="B96" s="274">
        <v>8</v>
      </c>
      <c r="C96" s="247"/>
    </row>
    <row r="97" spans="1:10" x14ac:dyDescent="0.2">
      <c r="A97" s="258" t="s">
        <v>292</v>
      </c>
      <c r="B97" s="274">
        <v>9</v>
      </c>
      <c r="C97" s="247"/>
    </row>
    <row r="98" spans="1:10" ht="15.75" thickBot="1" x14ac:dyDescent="0.25">
      <c r="A98" s="258" t="s">
        <v>293</v>
      </c>
      <c r="B98" s="274">
        <v>10</v>
      </c>
      <c r="C98" s="247"/>
    </row>
    <row r="99" spans="1:10" s="243" customFormat="1" ht="31.5" customHeight="1" thickBot="1" x14ac:dyDescent="0.25">
      <c r="A99" s="257" t="s">
        <v>294</v>
      </c>
      <c r="B99" s="231">
        <v>11</v>
      </c>
      <c r="C99" s="245">
        <f>SUM(C89,C92:C93)</f>
        <v>0</v>
      </c>
      <c r="D99" s="242">
        <f t="shared" ref="D99:J99" si="6">SUM(D89:D98)</f>
        <v>0</v>
      </c>
      <c r="E99" s="242">
        <f t="shared" si="6"/>
        <v>0</v>
      </c>
      <c r="F99" s="242">
        <f t="shared" si="6"/>
        <v>0</v>
      </c>
      <c r="G99" s="242">
        <f t="shared" si="6"/>
        <v>0</v>
      </c>
      <c r="H99" s="242">
        <f t="shared" si="6"/>
        <v>0</v>
      </c>
      <c r="I99" s="242">
        <f t="shared" si="6"/>
        <v>0</v>
      </c>
      <c r="J99" s="242">
        <f t="shared" si="6"/>
        <v>0</v>
      </c>
    </row>
    <row r="101" spans="1:10" x14ac:dyDescent="0.2">
      <c r="A101" s="250"/>
    </row>
    <row r="102" spans="1:10" x14ac:dyDescent="0.2">
      <c r="A102" s="227" t="s">
        <v>56</v>
      </c>
    </row>
  </sheetData>
  <mergeCells count="29">
    <mergeCell ref="A2:C2"/>
    <mergeCell ref="A3:C3"/>
    <mergeCell ref="A4:C4"/>
    <mergeCell ref="A5:C5"/>
    <mergeCell ref="A8:A9"/>
    <mergeCell ref="B8:B9"/>
    <mergeCell ref="C8:C9"/>
    <mergeCell ref="A10:C10"/>
    <mergeCell ref="A11:C11"/>
    <mergeCell ref="A32:A33"/>
    <mergeCell ref="B32:B33"/>
    <mergeCell ref="C32:C33"/>
    <mergeCell ref="A34:C34"/>
    <mergeCell ref="A35:C35"/>
    <mergeCell ref="A52:A53"/>
    <mergeCell ref="B52:B53"/>
    <mergeCell ref="C52:C53"/>
    <mergeCell ref="A54:C54"/>
    <mergeCell ref="A55:C55"/>
    <mergeCell ref="A87:C87"/>
    <mergeCell ref="A88:C88"/>
    <mergeCell ref="A70:A71"/>
    <mergeCell ref="B70:B71"/>
    <mergeCell ref="C70:C71"/>
    <mergeCell ref="A72:C72"/>
    <mergeCell ref="A73:C73"/>
    <mergeCell ref="A85:A86"/>
    <mergeCell ref="B85:B86"/>
    <mergeCell ref="C85:C86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0" orientation="portrait" r:id="rId1"/>
  <headerFooter>
    <oddFooter>&amp;C- &amp;P -</oddFooter>
  </headerFooter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13</vt:i4>
      </vt:variant>
    </vt:vector>
  </HeadingPairs>
  <TitlesOfParts>
    <vt:vector size="22" baseType="lpstr">
      <vt:lpstr>1.Bev</vt:lpstr>
      <vt:lpstr>2.Kiad</vt:lpstr>
      <vt:lpstr>3.Műk.kiad</vt:lpstr>
      <vt:lpstr>4.beruh.</vt:lpstr>
      <vt:lpstr>5.Mérleg</vt:lpstr>
      <vt:lpstr>6.pm</vt:lpstr>
      <vt:lpstr>7.pe.vált.</vt:lpstr>
      <vt:lpstr>8. vagyonmérleg_1</vt:lpstr>
      <vt:lpstr>9. vagyonmérleg_2</vt:lpstr>
      <vt:lpstr>'1.Bev'!Nyomtatási_cím</vt:lpstr>
      <vt:lpstr>'2.Kiad'!Nyomtatási_cím</vt:lpstr>
      <vt:lpstr>'3.Műk.kiad'!Nyomtatási_cím</vt:lpstr>
      <vt:lpstr>'4.beruh.'!Nyomtatási_cím</vt:lpstr>
      <vt:lpstr>'8. vagyonmérleg_1'!Nyomtatási_cím</vt:lpstr>
      <vt:lpstr>'1.Bev'!Nyomtatási_terület</vt:lpstr>
      <vt:lpstr>'2.Kiad'!Nyomtatási_terület</vt:lpstr>
      <vt:lpstr>'3.Műk.kiad'!Nyomtatási_terület</vt:lpstr>
      <vt:lpstr>'4.beruh.'!Nyomtatási_terület</vt:lpstr>
      <vt:lpstr>'5.Mérleg'!Nyomtatási_terület</vt:lpstr>
      <vt:lpstr>'7.pe.vált.'!Nyomtatási_terület</vt:lpstr>
      <vt:lpstr>'8. vagyonmérleg_1'!Nyomtatási_terület</vt:lpstr>
      <vt:lpstr>'9. vagyonmérleg_2'!Nyomtatási_terület</vt:lpstr>
    </vt:vector>
  </TitlesOfParts>
  <Company>VMJV 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Pénzügyi Iroda</dc:creator>
  <cp:lastModifiedBy>Pucsek Szabina</cp:lastModifiedBy>
  <cp:lastPrinted>2022-03-25T10:17:32Z</cp:lastPrinted>
  <dcterms:created xsi:type="dcterms:W3CDTF">1999-09-13T08:01:55Z</dcterms:created>
  <dcterms:modified xsi:type="dcterms:W3CDTF">2023-03-17T11:56:17Z</dcterms:modified>
</cp:coreProperties>
</file>