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abina\Nemzetiségi Önkormányzat\Veszprém\2023. évi költségvetés módosított_2023.06\"/>
    </mc:Choice>
  </mc:AlternateContent>
  <xr:revisionPtr revIDLastSave="0" documentId="13_ncr:1_{925B00CC-39EB-4D69-8A64-5D7B15E97E36}" xr6:coauthVersionLast="47" xr6:coauthVersionMax="47" xr10:uidLastSave="{00000000-0000-0000-0000-000000000000}"/>
  <bookViews>
    <workbookView xWindow="-120" yWindow="-120" windowWidth="24240" windowHeight="13140" tabRatio="847" xr2:uid="{00000000-000D-0000-FFFF-FFFF00000000}"/>
  </bookViews>
  <sheets>
    <sheet name=" összefoglaló" sheetId="153" r:id="rId1"/>
    <sheet name="1.Bev" sheetId="147" r:id="rId2"/>
    <sheet name="2.Kiad" sheetId="145" r:id="rId3"/>
    <sheet name="3.Műk.kiad" sheetId="150" r:id="rId4"/>
    <sheet name="4.Mérleg" sheetId="154" r:id="rId5"/>
    <sheet name="5.beruh." sheetId="149" state="hidden" r:id="rId6"/>
    <sheet name="1.Előir.felh." sheetId="148" state="hidden" r:id="rId7"/>
    <sheet name="2.Évet követő" sheetId="151" state="hidden" r:id="rId8"/>
  </sheets>
  <externalReferences>
    <externalReference r:id="rId9"/>
  </externalReferences>
  <definedNames>
    <definedName name="_4._sz._sor_részletezése" localSheetId="0">#REF!</definedName>
    <definedName name="_4._sz._sor_részletezése" localSheetId="3">#REF!</definedName>
    <definedName name="_4._sz._sor_részletezése" localSheetId="4">#REF!</definedName>
    <definedName name="_4._sz._sor_részletezése" localSheetId="5">#REF!</definedName>
    <definedName name="_4._sz._sor_részletezése">#REF!</definedName>
    <definedName name="_xlnm.Print_Titles" localSheetId="0">' összefoglaló'!$6:$8</definedName>
    <definedName name="_xlnm.Print_Titles" localSheetId="1">'1.Bev'!$6:$8</definedName>
    <definedName name="_xlnm.Print_Titles" localSheetId="2">'2.Kiad'!$6:$8</definedName>
    <definedName name="_xlnm.Print_Titles" localSheetId="3">'3.Műk.kiad'!$6:$9</definedName>
    <definedName name="_xlnm.Print_Titles" localSheetId="5">'5.beruh.'!$8:$9</definedName>
    <definedName name="_xlnm.Print_Area" localSheetId="0">' összefoglaló'!$A$1:$E$46</definedName>
    <definedName name="_xlnm.Print_Area" localSheetId="1">'1.Bev'!$A$1:$K$27</definedName>
    <definedName name="_xlnm.Print_Area" localSheetId="6">'1.Előir.felh.'!$A$1:$G$26</definedName>
    <definedName name="_xlnm.Print_Area" localSheetId="7">'2.Évet követő'!$A$1:$F$35</definedName>
    <definedName name="_xlnm.Print_Area" localSheetId="2">'2.Kiad'!$A$1:$K$23</definedName>
    <definedName name="_xlnm.Print_Area" localSheetId="3">'3.Műk.kiad'!$A$1:$J$131</definedName>
    <definedName name="_xlnm.Print_Area" localSheetId="4">'4.Mérleg'!$A$1:$K$37</definedName>
    <definedName name="_xlnm.Print_Area" localSheetId="5">'5.beruh.'!$A$1:$K$12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53" l="1"/>
  <c r="E18" i="153"/>
  <c r="J16" i="147"/>
  <c r="G14" i="150"/>
  <c r="J12" i="145"/>
  <c r="H131" i="150"/>
  <c r="F131" i="150"/>
  <c r="H130" i="150"/>
  <c r="G130" i="150"/>
  <c r="F130" i="150"/>
  <c r="H129" i="150"/>
  <c r="G129" i="150"/>
  <c r="F129" i="150"/>
  <c r="H128" i="150"/>
  <c r="G128" i="150"/>
  <c r="F128" i="150"/>
  <c r="E131" i="150"/>
  <c r="E130" i="150"/>
  <c r="E129" i="150"/>
  <c r="E128" i="150"/>
  <c r="I111" i="150"/>
  <c r="H111" i="150"/>
  <c r="G111" i="150"/>
  <c r="F111" i="150"/>
  <c r="E111" i="150"/>
  <c r="J110" i="150"/>
  <c r="J109" i="150"/>
  <c r="J108" i="150"/>
  <c r="E31" i="153"/>
  <c r="E27" i="153"/>
  <c r="J99" i="150"/>
  <c r="G101" i="150"/>
  <c r="I101" i="150"/>
  <c r="H101" i="150"/>
  <c r="F101" i="150"/>
  <c r="E101" i="150"/>
  <c r="J100" i="150"/>
  <c r="J98" i="150"/>
  <c r="J97" i="150"/>
  <c r="J111" i="150" l="1"/>
  <c r="J101" i="150"/>
  <c r="I115" i="150"/>
  <c r="I130" i="150" s="1"/>
  <c r="I114" i="150"/>
  <c r="I129" i="150" s="1"/>
  <c r="I113" i="150"/>
  <c r="I128" i="150" s="1"/>
  <c r="I126" i="150"/>
  <c r="I121" i="150"/>
  <c r="I116" i="150" s="1"/>
  <c r="I131" i="150" s="1"/>
  <c r="I106" i="150"/>
  <c r="H106" i="150"/>
  <c r="G106" i="150"/>
  <c r="F106" i="150"/>
  <c r="E106" i="150"/>
  <c r="I95" i="150"/>
  <c r="H95" i="150"/>
  <c r="G95" i="150"/>
  <c r="F95" i="150"/>
  <c r="E95" i="150"/>
  <c r="I90" i="150"/>
  <c r="H90" i="150"/>
  <c r="G90" i="150"/>
  <c r="F90" i="150"/>
  <c r="E90" i="150"/>
  <c r="I85" i="150"/>
  <c r="H85" i="150"/>
  <c r="G85" i="150"/>
  <c r="F85" i="150"/>
  <c r="E85" i="150"/>
  <c r="I80" i="150"/>
  <c r="H80" i="150"/>
  <c r="G80" i="150"/>
  <c r="F80" i="150"/>
  <c r="E80" i="150"/>
  <c r="I75" i="150"/>
  <c r="H75" i="150"/>
  <c r="G75" i="150"/>
  <c r="F75" i="150"/>
  <c r="E75" i="150"/>
  <c r="I70" i="150"/>
  <c r="H70" i="150"/>
  <c r="G70" i="150"/>
  <c r="F70" i="150"/>
  <c r="E70" i="150"/>
  <c r="I65" i="150"/>
  <c r="H65" i="150"/>
  <c r="G65" i="150"/>
  <c r="F65" i="150"/>
  <c r="E65" i="150"/>
  <c r="I60" i="150"/>
  <c r="H60" i="150"/>
  <c r="G60" i="150"/>
  <c r="F60" i="150"/>
  <c r="E60" i="150"/>
  <c r="I55" i="150"/>
  <c r="H55" i="150"/>
  <c r="G55" i="150"/>
  <c r="F55" i="150"/>
  <c r="E55" i="150"/>
  <c r="I50" i="150"/>
  <c r="H50" i="150"/>
  <c r="G50" i="150"/>
  <c r="F50" i="150"/>
  <c r="E50" i="150"/>
  <c r="I45" i="150"/>
  <c r="H45" i="150"/>
  <c r="G45" i="150"/>
  <c r="F45" i="150"/>
  <c r="E45" i="150"/>
  <c r="I40" i="150"/>
  <c r="H40" i="150"/>
  <c r="G40" i="150"/>
  <c r="F40" i="150"/>
  <c r="E40" i="150"/>
  <c r="I35" i="150"/>
  <c r="H35" i="150"/>
  <c r="G35" i="150"/>
  <c r="F35" i="150"/>
  <c r="E35" i="150"/>
  <c r="I30" i="150"/>
  <c r="H30" i="150"/>
  <c r="G30" i="150"/>
  <c r="F30" i="150"/>
  <c r="E30" i="150"/>
  <c r="I25" i="150"/>
  <c r="H25" i="150"/>
  <c r="G25" i="150"/>
  <c r="F25" i="150"/>
  <c r="E25" i="150"/>
  <c r="I20" i="150"/>
  <c r="H20" i="150"/>
  <c r="G20" i="150"/>
  <c r="F20" i="150"/>
  <c r="E20" i="150"/>
  <c r="I15" i="150"/>
  <c r="H15" i="150"/>
  <c r="G15" i="150"/>
  <c r="G131" i="150" s="1"/>
  <c r="F15" i="150"/>
  <c r="E15" i="150"/>
  <c r="J104" i="150"/>
  <c r="J93" i="150"/>
  <c r="J88" i="150"/>
  <c r="J83" i="150"/>
  <c r="J78" i="150"/>
  <c r="J73" i="150"/>
  <c r="J68" i="150"/>
  <c r="J63" i="150"/>
  <c r="J58" i="150"/>
  <c r="J53" i="150"/>
  <c r="J48" i="150"/>
  <c r="J43" i="150"/>
  <c r="J38" i="150"/>
  <c r="J33" i="150"/>
  <c r="J28" i="150"/>
  <c r="J23" i="150"/>
  <c r="J18" i="150"/>
  <c r="J13" i="150"/>
  <c r="K16" i="145"/>
  <c r="K12" i="145"/>
  <c r="K11" i="145"/>
  <c r="K10" i="145"/>
  <c r="I20" i="145"/>
  <c r="I15" i="145"/>
  <c r="I9" i="145"/>
  <c r="I19" i="145" s="1"/>
  <c r="I23" i="145" s="1"/>
  <c r="I24" i="145" s="1"/>
  <c r="K26" i="147"/>
  <c r="K24" i="147"/>
  <c r="K16" i="147"/>
  <c r="K15" i="147"/>
  <c r="K14" i="147"/>
  <c r="K13" i="147"/>
  <c r="K12" i="147"/>
  <c r="K11" i="147"/>
  <c r="I22" i="147"/>
  <c r="I17" i="147"/>
  <c r="I9" i="147"/>
  <c r="E12" i="153"/>
  <c r="E23" i="153" s="1"/>
  <c r="J114" i="150" l="1"/>
  <c r="J129" i="150"/>
  <c r="K129" i="150" s="1"/>
  <c r="I21" i="147"/>
  <c r="I27" i="147" s="1"/>
  <c r="J11" i="149" l="1"/>
  <c r="I12" i="149"/>
  <c r="H12" i="149"/>
  <c r="J14" i="150"/>
  <c r="K18" i="154"/>
  <c r="K22" i="154" s="1"/>
  <c r="F27" i="154"/>
  <c r="E25" i="154"/>
  <c r="E34" i="154" s="1"/>
  <c r="E13" i="154"/>
  <c r="E10" i="154"/>
  <c r="J12" i="154"/>
  <c r="J11" i="154"/>
  <c r="J10" i="154"/>
  <c r="K28" i="154"/>
  <c r="J28" i="154"/>
  <c r="J22" i="154"/>
  <c r="F22" i="154"/>
  <c r="E22" i="154"/>
  <c r="E32" i="154" s="1"/>
  <c r="J125" i="150"/>
  <c r="J123" i="150"/>
  <c r="J120" i="150"/>
  <c r="J118" i="150"/>
  <c r="J105" i="150"/>
  <c r="J103" i="150"/>
  <c r="J94" i="150"/>
  <c r="J92" i="150"/>
  <c r="J89" i="150"/>
  <c r="J87" i="150"/>
  <c r="J84" i="150"/>
  <c r="J82" i="150"/>
  <c r="J79" i="150"/>
  <c r="J77" i="150"/>
  <c r="J74" i="150"/>
  <c r="J72" i="150"/>
  <c r="J69" i="150"/>
  <c r="J67" i="150"/>
  <c r="J64" i="150"/>
  <c r="J62" i="150"/>
  <c r="J59" i="150"/>
  <c r="J57" i="150"/>
  <c r="J54" i="150"/>
  <c r="J52" i="150"/>
  <c r="J49" i="150"/>
  <c r="J47" i="150"/>
  <c r="J44" i="150"/>
  <c r="J42" i="150"/>
  <c r="J39" i="150"/>
  <c r="J37" i="150"/>
  <c r="J34" i="150"/>
  <c r="J32" i="150"/>
  <c r="J29" i="150"/>
  <c r="J27" i="150"/>
  <c r="J24" i="150"/>
  <c r="J22" i="150"/>
  <c r="J19" i="150"/>
  <c r="J17" i="150"/>
  <c r="J12" i="150"/>
  <c r="K20" i="145"/>
  <c r="J20" i="145"/>
  <c r="J15" i="145"/>
  <c r="J9" i="145"/>
  <c r="J19" i="145" s="1"/>
  <c r="J30" i="150" l="1"/>
  <c r="J16" i="154"/>
  <c r="F32" i="154"/>
  <c r="J23" i="145"/>
  <c r="K15" i="145"/>
  <c r="J15" i="150"/>
  <c r="J130" i="150"/>
  <c r="K130" i="150" s="1"/>
  <c r="E16" i="154"/>
  <c r="E31" i="154"/>
  <c r="E23" i="154"/>
  <c r="J23" i="154"/>
  <c r="J29" i="154"/>
  <c r="E28" i="154"/>
  <c r="J106" i="150"/>
  <c r="J115" i="150"/>
  <c r="J128" i="150"/>
  <c r="J113" i="150"/>
  <c r="J95" i="150"/>
  <c r="J90" i="150"/>
  <c r="J85" i="150"/>
  <c r="J80" i="150"/>
  <c r="J75" i="150"/>
  <c r="J70" i="150"/>
  <c r="J65" i="150"/>
  <c r="J60" i="150"/>
  <c r="J55" i="150"/>
  <c r="J50" i="150"/>
  <c r="J45" i="150"/>
  <c r="J40" i="150"/>
  <c r="J35" i="150"/>
  <c r="J25" i="150"/>
  <c r="J20" i="150"/>
  <c r="F13" i="154"/>
  <c r="J22" i="147"/>
  <c r="K17" i="147"/>
  <c r="J17" i="147"/>
  <c r="J9" i="147"/>
  <c r="E42" i="153"/>
  <c r="E46" i="153" s="1"/>
  <c r="K9" i="147" l="1"/>
  <c r="K21" i="147" s="1"/>
  <c r="F10" i="154"/>
  <c r="J21" i="147"/>
  <c r="J27" i="147" s="1"/>
  <c r="F16" i="154"/>
  <c r="F23" i="154" s="1"/>
  <c r="K22" i="147"/>
  <c r="F25" i="154"/>
  <c r="J36" i="154"/>
  <c r="J37" i="154"/>
  <c r="E30" i="154"/>
  <c r="E33" i="154" s="1"/>
  <c r="E29" i="154"/>
  <c r="E47" i="153"/>
  <c r="K27" i="147" l="1"/>
  <c r="K28" i="147" s="1"/>
  <c r="J24" i="145"/>
  <c r="J28" i="147"/>
  <c r="F34" i="154"/>
  <c r="F28" i="154"/>
  <c r="F29" i="154" s="1"/>
  <c r="F38" i="154" s="1"/>
  <c r="E36" i="154"/>
  <c r="E37" i="154"/>
  <c r="F36" i="154" l="1"/>
  <c r="F37" i="154"/>
  <c r="C10" i="151"/>
  <c r="E18" i="148"/>
  <c r="D18" i="148"/>
  <c r="F18" i="148"/>
  <c r="C18" i="148"/>
  <c r="C10" i="148"/>
  <c r="D10" i="148"/>
  <c r="G24" i="147" l="1"/>
  <c r="C29" i="151" l="1"/>
  <c r="F10" i="151"/>
  <c r="F9" i="151" s="1"/>
  <c r="F20" i="151" s="1"/>
  <c r="E10" i="151"/>
  <c r="E9" i="151" s="1"/>
  <c r="E20" i="151" s="1"/>
  <c r="D10" i="151"/>
  <c r="C9" i="151"/>
  <c r="C20" i="151" s="1"/>
  <c r="F29" i="151"/>
  <c r="E29" i="151"/>
  <c r="D29" i="151"/>
  <c r="F22" i="151"/>
  <c r="E22" i="151"/>
  <c r="D22" i="151"/>
  <c r="D35" i="151" s="1"/>
  <c r="C22" i="151"/>
  <c r="F14" i="151"/>
  <c r="E14" i="151"/>
  <c r="D14" i="151"/>
  <c r="C14" i="151"/>
  <c r="D9" i="151"/>
  <c r="D20" i="151" l="1"/>
  <c r="E35" i="151"/>
  <c r="F35" i="151"/>
  <c r="C35" i="151"/>
  <c r="E10" i="148" l="1"/>
  <c r="G22" i="147"/>
  <c r="H22" i="147"/>
  <c r="F22" i="147"/>
  <c r="E22" i="147"/>
  <c r="K12" i="149" l="1"/>
  <c r="J12" i="149"/>
  <c r="G12" i="149"/>
  <c r="F12" i="149"/>
  <c r="E12" i="149"/>
  <c r="K10" i="154" l="1"/>
  <c r="E132" i="150"/>
  <c r="K11" i="154"/>
  <c r="F132" i="150"/>
  <c r="K12" i="154"/>
  <c r="G132" i="150"/>
  <c r="F20" i="145"/>
  <c r="F15" i="145"/>
  <c r="F9" i="145"/>
  <c r="E20" i="145"/>
  <c r="E15" i="145"/>
  <c r="E9" i="145"/>
  <c r="G9" i="147"/>
  <c r="F19" i="145" l="1"/>
  <c r="K16" i="154"/>
  <c r="F31" i="154" s="1"/>
  <c r="F23" i="145"/>
  <c r="E19" i="145"/>
  <c r="E23" i="145" s="1"/>
  <c r="K29" i="154" l="1"/>
  <c r="K37" i="154" s="1"/>
  <c r="K23" i="154"/>
  <c r="F30" i="154" s="1"/>
  <c r="F33" i="154" s="1"/>
  <c r="H9" i="145"/>
  <c r="K128" i="150" s="1"/>
  <c r="K9" i="145"/>
  <c r="E9" i="147"/>
  <c r="F9" i="147"/>
  <c r="K36" i="154" l="1"/>
  <c r="K19" i="145"/>
  <c r="K23" i="145" s="1"/>
  <c r="G10" i="148"/>
  <c r="H9" i="147"/>
  <c r="G22" i="148"/>
  <c r="G18" i="148"/>
  <c r="H18" i="148" s="1"/>
  <c r="F24" i="148"/>
  <c r="E24" i="148"/>
  <c r="D24" i="148"/>
  <c r="D25" i="148" s="1"/>
  <c r="C24" i="148"/>
  <c r="F23" i="148"/>
  <c r="F25" i="148" s="1"/>
  <c r="E23" i="148"/>
  <c r="G21" i="148"/>
  <c r="G20" i="148"/>
  <c r="H20" i="148" s="1"/>
  <c r="G19" i="148"/>
  <c r="H19" i="148" s="1"/>
  <c r="G17" i="148"/>
  <c r="H17" i="148" s="1"/>
  <c r="F13" i="148"/>
  <c r="E13" i="148"/>
  <c r="D13" i="148"/>
  <c r="F12" i="148"/>
  <c r="E12" i="148"/>
  <c r="D12" i="148"/>
  <c r="C12" i="148"/>
  <c r="F11" i="148"/>
  <c r="E11" i="148"/>
  <c r="D11" i="148"/>
  <c r="C11" i="148"/>
  <c r="H20" i="145"/>
  <c r="G20" i="145"/>
  <c r="H15" i="145"/>
  <c r="G15" i="145"/>
  <c r="G9" i="145"/>
  <c r="H17" i="147"/>
  <c r="G17" i="147"/>
  <c r="G21" i="147" s="1"/>
  <c r="F17" i="147"/>
  <c r="F21" i="147" s="1"/>
  <c r="F27" i="147" s="1"/>
  <c r="E17" i="147"/>
  <c r="E21" i="147" s="1"/>
  <c r="E27" i="147" s="1"/>
  <c r="G16" i="148"/>
  <c r="H16" i="148" s="1"/>
  <c r="K38" i="154" l="1"/>
  <c r="K24" i="145"/>
  <c r="E25" i="148"/>
  <c r="H19" i="145"/>
  <c r="H23" i="145" s="1"/>
  <c r="J38" i="154" s="1"/>
  <c r="H21" i="147"/>
  <c r="H27" i="147" s="1"/>
  <c r="E38" i="154" s="1"/>
  <c r="G24" i="148"/>
  <c r="G12" i="148"/>
  <c r="G11" i="148"/>
  <c r="H22" i="148"/>
  <c r="G13" i="148"/>
  <c r="C25" i="148"/>
  <c r="G23" i="148"/>
  <c r="G19" i="145"/>
  <c r="G23" i="145" s="1"/>
  <c r="F24" i="145"/>
  <c r="E24" i="145"/>
  <c r="G27" i="147"/>
  <c r="H24" i="145" l="1"/>
  <c r="G25" i="148"/>
  <c r="H25" i="148" s="1"/>
  <c r="G14" i="148"/>
  <c r="H14" i="148" s="1"/>
  <c r="G24" i="145"/>
  <c r="C9" i="148" s="1"/>
  <c r="C14" i="148" s="1"/>
  <c r="C26" i="148" s="1"/>
  <c r="D9" i="148" s="1"/>
  <c r="D14" i="148" s="1"/>
  <c r="D26" i="148" s="1"/>
  <c r="E9" i="148" s="1"/>
  <c r="E14" i="148" l="1"/>
  <c r="E26" i="148" s="1"/>
  <c r="F9" i="148" s="1"/>
  <c r="F14" i="148" l="1"/>
  <c r="F26" i="148" s="1"/>
  <c r="J119" i="150"/>
  <c r="J126" i="150"/>
  <c r="J121" i="150" l="1"/>
  <c r="J124" i="150"/>
  <c r="J116" i="150" l="1"/>
  <c r="J131" i="150"/>
  <c r="K131" i="150" s="1"/>
</calcChain>
</file>

<file path=xl/sharedStrings.xml><?xml version="1.0" encoding="utf-8"?>
<sst xmlns="http://schemas.openxmlformats.org/spreadsheetml/2006/main" count="505" uniqueCount="243">
  <si>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</si>
  <si>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</si>
  <si>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</si>
  <si>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</si>
  <si>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</si>
  <si>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</si>
  <si>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</si>
  <si>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</si>
  <si>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</si>
  <si>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</si>
  <si>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</si>
  <si>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</si>
  <si>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</si>
  <si>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</si>
  <si>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</si>
  <si>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</si>
  <si>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</si>
  <si>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</si>
  <si>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</si>
  <si>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</si>
  <si>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</si>
  <si>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</si>
  <si>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</si>
  <si>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</si>
  <si>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</si>
  <si>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</si>
  <si>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</si>
  <si>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</si>
  <si>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</si>
  <si>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</si>
  <si>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</si>
  <si>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</si>
  <si>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</si>
  <si>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</si>
  <si>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</si>
  <si>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</si>
  <si>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</si>
  <si>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</si>
  <si>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7.</t>
  </si>
  <si>
    <t>8.</t>
  </si>
  <si>
    <t>Felhalmozási célú átvett pénzeszközök</t>
  </si>
  <si>
    <t>MŰKÖDÉSI FINANSZÍROZÁSI BEVÉTELEK</t>
  </si>
  <si>
    <t>MŰKÖDÉSI FINANSZÍROZÁSI KIADÁSOK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</si>
  <si>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</si>
  <si>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</si>
  <si>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</si>
  <si>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</si>
  <si>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</si>
  <si>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</si>
  <si>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</si>
  <si>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</si>
  <si>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</si>
  <si>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</si>
  <si>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</si>
  <si>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</si>
  <si>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</si>
  <si>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</si>
  <si>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</si>
  <si>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</si>
  <si>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</si>
  <si>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</si>
  <si>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</si>
  <si>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</si>
  <si>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</si>
  <si>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</si>
  <si>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</si>
  <si>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</si>
  <si>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-Egyéb működési célú támogatás helyi önkormányzatoktól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</si>
  <si>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</si>
  <si>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</si>
  <si>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</si>
  <si>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</si>
  <si>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</si>
  <si>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</si>
  <si>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</si>
  <si>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</si>
  <si>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</si>
  <si>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adatok eFt-ban</t>
  </si>
  <si>
    <t>D</t>
  </si>
  <si>
    <t>E</t>
  </si>
  <si>
    <t>G</t>
  </si>
  <si>
    <t>-Egyéb működési célú támogatás központi kezelésű előir.-okból</t>
  </si>
  <si>
    <t>-Egyéb működési célú támogatás egyéb fejezeti kezelésű előir.-okból</t>
  </si>
  <si>
    <t>Költségvetési maradvány</t>
  </si>
  <si>
    <t>tájékoztató jelleggel az Áht. 24. § (4) bekezdés a) pontja alapján</t>
  </si>
  <si>
    <t>Sor-szám</t>
  </si>
  <si>
    <t>I. negyedév</t>
  </si>
  <si>
    <t>II. negyedév</t>
  </si>
  <si>
    <t>III. negyedév</t>
  </si>
  <si>
    <t>IV. negyedév</t>
  </si>
  <si>
    <t>Összesen:</t>
  </si>
  <si>
    <t>Bevételek</t>
  </si>
  <si>
    <t>Nyitó pénzkészlet</t>
  </si>
  <si>
    <t>-----</t>
  </si>
  <si>
    <t>Bevételek összesen:</t>
  </si>
  <si>
    <t>Kiadások</t>
  </si>
  <si>
    <t>Ellátottak pénzbeli juttatása</t>
  </si>
  <si>
    <t>Egyéb működési célú kiadások (tartalékok nélkül)</t>
  </si>
  <si>
    <t>Tartalék</t>
  </si>
  <si>
    <t>15.</t>
  </si>
  <si>
    <t>16.</t>
  </si>
  <si>
    <t>17.</t>
  </si>
  <si>
    <t>Kiadások összesen:</t>
  </si>
  <si>
    <t>18.</t>
  </si>
  <si>
    <t>Munkaadókat terh. jár. és szoc. hj. adó</t>
  </si>
  <si>
    <t>Hiány finanszírozása belső finanszírozásra szolgáló költségvetési bevétel összegével</t>
  </si>
  <si>
    <t>19.</t>
  </si>
  <si>
    <t>C</t>
  </si>
  <si>
    <t>H</t>
  </si>
  <si>
    <t>Cím</t>
  </si>
  <si>
    <t>Alcím</t>
  </si>
  <si>
    <t>BERUHÁZÁSI KIADÁSOK ÖSSZESEN:</t>
  </si>
  <si>
    <t>Munk.a. terh. jár. és szoc.hj.adó</t>
  </si>
  <si>
    <t>Ellátottak pénzbeli. juttatásai</t>
  </si>
  <si>
    <t>Egyéb működési kiadások</t>
  </si>
  <si>
    <t>MINDÖSSZESEN:</t>
  </si>
  <si>
    <t>Egyéb civil és egyházi szervezetek támogatása</t>
  </si>
  <si>
    <t>ebből: működési</t>
  </si>
  <si>
    <t>ebből: felhalmozási</t>
  </si>
  <si>
    <t>I</t>
  </si>
  <si>
    <t>Egyenleg (7-18)</t>
  </si>
  <si>
    <t xml:space="preserve">          - </t>
  </si>
  <si>
    <t>Veszprémi Ukrán Nemzetiségi Önkormányzat</t>
  </si>
  <si>
    <t>Veszprémi Ukrán Nemzetiségi Önkormányzatának működési és felhalmozási</t>
  </si>
  <si>
    <t>Nemzetiségi karácsony</t>
  </si>
  <si>
    <t>Anyaország látogatása</t>
  </si>
  <si>
    <t>Önkormányzati weboldal létrehozása</t>
  </si>
  <si>
    <t>Ukrán nyelvtanulási foglalkozás</t>
  </si>
  <si>
    <t>Külhoni Ukránok találkozója</t>
  </si>
  <si>
    <t>költségvetési évet követő három év tervezett bevételi és kiadási előirányzatainak keretszámai</t>
  </si>
  <si>
    <t>tájékoztató jelleggel az Áht. 24. § (4) bekezdés d) pontja alapján</t>
  </si>
  <si>
    <t>2022. évi eredeti előirányzat</t>
  </si>
  <si>
    <t>2024. évi tervezett előirányzat</t>
  </si>
  <si>
    <t>2025. évi tervezett előirányzat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</si>
  <si>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</si>
  <si>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</si>
  <si>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</si>
  <si>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</si>
  <si>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</si>
  <si>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</si>
  <si>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</si>
  <si>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</si>
  <si>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</si>
  <si>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Programok, rendezvények megvalósításához kapcsolódó kiadások (műk.tám.)</t>
  </si>
  <si>
    <t>ebből: - Egyesület (műk.tám.)</t>
  </si>
  <si>
    <t>Általános működési kiadások (VMJV Önk.tám.)</t>
  </si>
  <si>
    <t>2023. évi költségvetési bevételei</t>
  </si>
  <si>
    <t>2021. évi                          tény</t>
  </si>
  <si>
    <t>2022. évi     tény</t>
  </si>
  <si>
    <t>2023. évi előirányzat</t>
  </si>
  <si>
    <t xml:space="preserve">2023. évi költségvetési kiadásai </t>
  </si>
  <si>
    <t>2021. évi                         tény</t>
  </si>
  <si>
    <t>2023. évi működési költségvetési kiadásai</t>
  </si>
  <si>
    <t>EKF - Kulturális örökség határok nélkül</t>
  </si>
  <si>
    <t>Nemzetiségi kapcsolattartás (műk.tám.)</t>
  </si>
  <si>
    <t>2023. évi beruházási kiadásai</t>
  </si>
  <si>
    <t>Teljes        költség</t>
  </si>
  <si>
    <t>Teljesítés 2021.               12.31-ig</t>
  </si>
  <si>
    <t>2022. évi      tény</t>
  </si>
  <si>
    <t>2023. utáni javaslat</t>
  </si>
  <si>
    <t>A 2023. évi költségvetés előterjesztés 1. melléklete</t>
  </si>
  <si>
    <t>2023. évi előirányzat felhasználási terv</t>
  </si>
  <si>
    <t>A 2023. évi költségvetés előterjesztés 2. melléklete</t>
  </si>
  <si>
    <t>2023. évi eredeti előirányzat</t>
  </si>
  <si>
    <t>2026. évi tervezett előirányzat</t>
  </si>
  <si>
    <t>költségvetési bevételei és kiadásai 2023. évben</t>
  </si>
  <si>
    <t xml:space="preserve">Előir. csop. </t>
  </si>
  <si>
    <t>Kie-melt előir.</t>
  </si>
  <si>
    <t>Előirányzat csoport / Kiemelt előirányzat neve</t>
  </si>
  <si>
    <t>Munkaadókat terh.járulékok és szoc.hozzájárulási adó</t>
  </si>
  <si>
    <t>Beruházási kiadások</t>
  </si>
  <si>
    <t>Felújítási kiadások</t>
  </si>
  <si>
    <t>Finanszírozási kiadásokkal korrigált egyenleg</t>
  </si>
  <si>
    <t>Hiány finanszírozása külső finanszírozásra szolgáló költségvetési bevétel összegével</t>
  </si>
  <si>
    <t>Előterjesztés 1. melléklete</t>
  </si>
  <si>
    <t>ÖSSZEFOGLALÓ TÁBLA</t>
  </si>
  <si>
    <t>bevételi és kiadási előirányzatainak módosításáról</t>
  </si>
  <si>
    <t xml:space="preserve">                </t>
  </si>
  <si>
    <t>Összesen</t>
  </si>
  <si>
    <t>I.</t>
  </si>
  <si>
    <t>BEVÉTELEK</t>
  </si>
  <si>
    <t>Működési célú támogatása Áht.-on belülről</t>
  </si>
  <si>
    <t>BEVÉTELEK ÖSSZESEN:</t>
  </si>
  <si>
    <t>II.</t>
  </si>
  <si>
    <t>KIADÁSOK</t>
  </si>
  <si>
    <t>- Programok, rendezvények megvalósításához kapcsolódó kiadások</t>
  </si>
  <si>
    <t>- Gizella Napok</t>
  </si>
  <si>
    <t>- Általános működési kiadások</t>
  </si>
  <si>
    <t>Dologi kiadások összesen:</t>
  </si>
  <si>
    <t xml:space="preserve">Felhalmozási költségvetési kiadások </t>
  </si>
  <si>
    <t>KIADÁSOK ÖSSZESEN:</t>
  </si>
  <si>
    <t>1. melléklet a Veszprémi Ukrán Nemzetiségi Önkormányzat 2023. évi költségvetésről szóló 10/2023. (II. 20.) határozatának módosításáról szóló .../2023. (…) határozathoz</t>
  </si>
  <si>
    <t>módosítás</t>
  </si>
  <si>
    <t>2023. évi módosított  előirányzat (1)</t>
  </si>
  <si>
    <t>"1. melléklet Veszprémi Ukrán Nemzetiségi Önkormányzat Képviselő-testületének 10/2023. (II. 20.) határozatához"</t>
  </si>
  <si>
    <t>2. melléklet a Veszprémi Ukrán Nemzetiségi Önkormányzat 2023. évi költségvetésről szóló 10/2023. (II. 20.) határozatának módosításáról szóló .../2023. (…) határozathoz</t>
  </si>
  <si>
    <t>"2. melléklet Veszprémi Ukrán Nemzetiségi Önkormányzat Képviselő-testületének 10/2023. (II. 20.) határozatához"</t>
  </si>
  <si>
    <t>2023. évi módosított előirányzat (1)</t>
  </si>
  <si>
    <t>eredeti előirányzat</t>
  </si>
  <si>
    <t>módosított előirányzat (1)</t>
  </si>
  <si>
    <t xml:space="preserve">módosítás - </t>
  </si>
  <si>
    <t>módosítás -</t>
  </si>
  <si>
    <t>J</t>
  </si>
  <si>
    <t>2023. évi  eredeti előirányzat</t>
  </si>
  <si>
    <t>3. melléklet a Veszprémi Ukrán Nemzetiségi Önkormányzat 2023. évi költségvetésről szóló 10/2023. (II. 20.) határozatának módosításáról szóló .../2023. (…) határozathoz</t>
  </si>
  <si>
    <t>"3. melléklet Veszprémi Ukrán Nemzetiségi Önkormányzat Képviselő-testületének 10/2023. (II. 20.) határozatához"</t>
  </si>
  <si>
    <t>4. melléklet a Veszprémi Ukrán Nemzetiségi Önkormányzat 2023. évi költségvetésről szóló 10/2023. (II. 20.) határozatának módosításáról szóló .../2023. (…) határozathoz</t>
  </si>
  <si>
    <t>"4. melléklet Veszprémi Ukrán Nemzetiségi Önkormányzat Képviselő-testületének 10/2023. (II. 20.) határozatához"</t>
  </si>
  <si>
    <t>Gizella Nap</t>
  </si>
  <si>
    <t xml:space="preserve">Sevcsenko emlékrendezvény </t>
  </si>
  <si>
    <t>Kisértékű tárgyi eszközök beszerzése (Zongora állvány)</t>
  </si>
  <si>
    <t>2023. évi módosított előirányzat</t>
  </si>
  <si>
    <t>5. melléklet a Veszprémi Ukrán Nemzetiségi Önkormányzat 2023. évi költségvetésről szóló 10/2023. (II. 20.) határozatának módosításáról szóló .../2023. (…) határozathoz</t>
  </si>
  <si>
    <t>"5. melléklet Veszprémi Ukrán Nemzetiségi Önkormányzat Képviselő-testületének 10/2023. (II. 20.) határozatához"</t>
  </si>
  <si>
    <t>Működési célú támogatása Áht.-on belülről összesen:</t>
  </si>
  <si>
    <t>-Nemzetiségi kapcsolattartás</t>
  </si>
  <si>
    <t>2023. évi módosított  előirányzat (2)</t>
  </si>
  <si>
    <t>2023. május hó</t>
  </si>
  <si>
    <t>2023. évi módosított előirányzat (2)</t>
  </si>
  <si>
    <t>módosított előirányzat (2)</t>
  </si>
  <si>
    <t>Ukrajna függetlenség napja</t>
  </si>
  <si>
    <t xml:space="preserve">Ukrán Kultúra Napja </t>
  </si>
  <si>
    <t>Ukrán Nemzetiségi nap</t>
  </si>
  <si>
    <t xml:space="preserve">Ukrán ifjúsági találkozó </t>
  </si>
  <si>
    <t>Holodomor áldozatainak megemlékezése: Koncert-rekviem</t>
  </si>
  <si>
    <t xml:space="preserve">Kereszténység a Kijevi Ruszban </t>
  </si>
  <si>
    <t>2023. évi  módosított előirányzat (2)</t>
  </si>
  <si>
    <t>- 2023. évi feladatalapú támogatás</t>
  </si>
  <si>
    <t>módosítás - feladatalapú támogatás</t>
  </si>
  <si>
    <t>Ismerd meg új hazádat/ kirándulás</t>
  </si>
  <si>
    <t>módosítás - átcsoportosítás</t>
  </si>
  <si>
    <t xml:space="preserve">Veszprémi Nemzetiségi Fesztivál </t>
  </si>
  <si>
    <t>módosítás - folyósított támogatás</t>
  </si>
  <si>
    <t>- EKF - Kulturális örökség határok nélkül</t>
  </si>
  <si>
    <t>Működési célú átvett pénzeszközök összesen:</t>
  </si>
  <si>
    <t>Személyi juttatások összesen:</t>
  </si>
  <si>
    <t>Munkaadót terhelő járulékok és szociális hozzájárulási adók összesen:</t>
  </si>
  <si>
    <t>- Veszprémi Nemzetiségi Fesztivál</t>
  </si>
  <si>
    <t>- Ismerd meg új hazádat/ kirándulás</t>
  </si>
  <si>
    <t xml:space="preserve">- Veszprémi Nemzetiségi Fesztivál </t>
  </si>
  <si>
    <t>módosítás - támogatás, önrész</t>
  </si>
  <si>
    <t>Családi Nap a menekült családokért</t>
  </si>
  <si>
    <t>- Családi Nap a menekült családokért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</si>
</sst>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0.0%"/>
    <numFmt numFmtId="166" formatCode="0.0"/>
    <numFmt numFmtId="167" formatCode="#,###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11"/>
      <name val="Palatino Linotype"/>
      <family val="1"/>
      <charset val="238"/>
    </font>
    <font>
      <b/>
      <sz val="11"/>
      <name val="Palatino Linotype"/>
      <family val="1"/>
      <charset val="238"/>
    </font>
    <font>
      <sz val="10"/>
      <name val="Arial"/>
      <family val="2"/>
      <charset val="238"/>
    </font>
    <font>
      <i/>
      <sz val="11"/>
      <name val="Palatino Linotype"/>
      <family val="1"/>
      <charset val="238"/>
    </font>
    <font>
      <sz val="12"/>
      <name val="Times New Roman CE"/>
      <charset val="238"/>
    </font>
    <font>
      <b/>
      <i/>
      <sz val="10"/>
      <name val="Palatino Linotype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Palatino Linotype"/>
      <family val="1"/>
      <charset val="238"/>
    </font>
    <font>
      <i/>
      <sz val="10"/>
      <name val="Palatino Linotype"/>
      <family val="1"/>
      <charset val="238"/>
    </font>
    <font>
      <sz val="9"/>
      <name val="Palatino Linotype"/>
      <family val="1"/>
      <charset val="238"/>
    </font>
    <font>
      <sz val="8"/>
      <name val="Palatino Linotype"/>
      <family val="1"/>
      <charset val="238"/>
    </font>
    <font>
      <i/>
      <u/>
      <sz val="11"/>
      <name val="Palatino Linotype"/>
      <family val="1"/>
      <charset val="238"/>
    </font>
    <font>
      <b/>
      <i/>
      <sz val="11"/>
      <name val="Palatino Linotype"/>
      <family val="1"/>
      <charset val="238"/>
    </font>
    <font>
      <u/>
      <sz val="11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9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25" fillId="0" borderId="0"/>
    <xf numFmtId="0" fontId="1" fillId="0" borderId="0"/>
    <xf numFmtId="0" fontId="27" fillId="0" borderId="0"/>
    <xf numFmtId="0" fontId="25" fillId="0" borderId="0"/>
    <xf numFmtId="0" fontId="31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2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5" fillId="0" borderId="0"/>
    <xf numFmtId="0" fontId="1" fillId="0" borderId="0"/>
    <xf numFmtId="0" fontId="25" fillId="0" borderId="0"/>
    <xf numFmtId="0" fontId="25" fillId="0" borderId="0"/>
    <xf numFmtId="9" fontId="1" fillId="0" borderId="0" applyFont="0" applyFill="0" applyBorder="0" applyAlignment="0" applyProtection="0"/>
  </cellStyleXfs>
  <cellXfs count="475">
    <xf numFmtId="0" fontId="0" fillId="0" borderId="0" xfId="0"/>
    <xf numFmtId="3" fontId="3" fillId="0" borderId="0" xfId="81" applyNumberFormat="1" applyFont="1"/>
    <xf numFmtId="3" fontId="3" fillId="0" borderId="0" xfId="81" applyNumberFormat="1" applyFont="1" applyAlignment="1">
      <alignment horizontal="center"/>
    </xf>
    <xf numFmtId="3" fontId="3" fillId="0" borderId="10" xfId="81" applyNumberFormat="1" applyFont="1" applyBorder="1" applyAlignment="1">
      <alignment horizontal="center" vertical="center" wrapText="1"/>
    </xf>
    <xf numFmtId="0" fontId="3" fillId="0" borderId="0" xfId="0" applyFont="1"/>
    <xf numFmtId="3" fontId="3" fillId="0" borderId="10" xfId="81" applyNumberFormat="1" applyFont="1" applyBorder="1" applyAlignment="1">
      <alignment horizontal="center" vertical="center"/>
    </xf>
    <xf numFmtId="3" fontId="3" fillId="0" borderId="0" xfId="81" applyNumberFormat="1" applyFont="1" applyAlignment="1">
      <alignment horizontal="center" vertical="center"/>
    </xf>
    <xf numFmtId="3" fontId="4" fillId="0" borderId="0" xfId="81" applyNumberFormat="1" applyFont="1" applyAlignment="1">
      <alignment horizontal="center"/>
    </xf>
    <xf numFmtId="3" fontId="4" fillId="0" borderId="0" xfId="81" applyNumberFormat="1" applyFont="1"/>
    <xf numFmtId="3" fontId="3" fillId="0" borderId="12" xfId="81" applyNumberFormat="1" applyFont="1" applyBorder="1"/>
    <xf numFmtId="3" fontId="4" fillId="0" borderId="13" xfId="81" applyNumberFormat="1" applyFont="1" applyBorder="1" applyAlignment="1">
      <alignment horizontal="center" vertical="center"/>
    </xf>
    <xf numFmtId="3" fontId="4" fillId="0" borderId="13" xfId="81" applyNumberFormat="1" applyFont="1" applyBorder="1" applyAlignment="1">
      <alignment vertical="center"/>
    </xf>
    <xf numFmtId="3" fontId="4" fillId="0" borderId="14" xfId="81" applyNumberFormat="1" applyFont="1" applyBorder="1" applyAlignment="1">
      <alignment vertical="center"/>
    </xf>
    <xf numFmtId="3" fontId="4" fillId="0" borderId="0" xfId="81" applyNumberFormat="1" applyFont="1" applyAlignment="1">
      <alignment vertical="center"/>
    </xf>
    <xf numFmtId="3" fontId="4" fillId="0" borderId="15" xfId="81" applyNumberFormat="1" applyFont="1" applyBorder="1" applyAlignment="1">
      <alignment horizontal="center"/>
    </xf>
    <xf numFmtId="3" fontId="4" fillId="0" borderId="15" xfId="81" applyNumberFormat="1" applyFont="1" applyBorder="1"/>
    <xf numFmtId="3" fontId="4" fillId="0" borderId="16" xfId="81" applyNumberFormat="1" applyFont="1" applyBorder="1" applyAlignment="1">
      <alignment horizontal="center"/>
    </xf>
    <xf numFmtId="3" fontId="4" fillId="0" borderId="16" xfId="81" applyNumberFormat="1" applyFont="1" applyBorder="1"/>
    <xf numFmtId="3" fontId="4" fillId="0" borderId="17" xfId="81" applyNumberFormat="1" applyFont="1" applyBorder="1"/>
    <xf numFmtId="3" fontId="4" fillId="0" borderId="18" xfId="81" applyNumberFormat="1" applyFont="1" applyBorder="1" applyAlignment="1">
      <alignment horizontal="center" vertical="center"/>
    </xf>
    <xf numFmtId="3" fontId="4" fillId="0" borderId="18" xfId="81" applyNumberFormat="1" applyFont="1" applyBorder="1" applyAlignment="1">
      <alignment vertical="center"/>
    </xf>
    <xf numFmtId="3" fontId="4" fillId="0" borderId="19" xfId="81" applyNumberFormat="1" applyFont="1" applyBorder="1" applyAlignment="1">
      <alignment vertical="center"/>
    </xf>
    <xf numFmtId="3" fontId="3" fillId="0" borderId="20" xfId="81" applyNumberFormat="1" applyFont="1" applyBorder="1" applyAlignment="1">
      <alignment horizontal="center" vertical="center" wrapText="1"/>
    </xf>
    <xf numFmtId="3" fontId="4" fillId="0" borderId="21" xfId="81" applyNumberFormat="1" applyFont="1" applyBorder="1" applyAlignment="1">
      <alignment horizontal="center"/>
    </xf>
    <xf numFmtId="3" fontId="3" fillId="0" borderId="22" xfId="81" applyNumberFormat="1" applyFont="1" applyBorder="1" applyAlignment="1">
      <alignment horizontal="center"/>
    </xf>
    <xf numFmtId="3" fontId="4" fillId="0" borderId="23" xfId="81" applyNumberFormat="1" applyFont="1" applyBorder="1" applyAlignment="1">
      <alignment horizontal="center"/>
    </xf>
    <xf numFmtId="3" fontId="3" fillId="0" borderId="24" xfId="81" applyNumberFormat="1" applyFont="1" applyBorder="1" applyAlignment="1">
      <alignment horizontal="center" vertical="center"/>
    </xf>
    <xf numFmtId="3" fontId="3" fillId="0" borderId="25" xfId="8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/>
    <xf numFmtId="1" fontId="3" fillId="0" borderId="0" xfId="0" applyNumberFormat="1" applyFont="1" applyAlignment="1">
      <alignment horizontal="center" vertical="center" textRotation="180"/>
    </xf>
    <xf numFmtId="0" fontId="3" fillId="0" borderId="0" xfId="0" applyFont="1" applyAlignment="1">
      <alignment horizontal="left"/>
    </xf>
    <xf numFmtId="10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0" borderId="0" xfId="81" applyNumberFormat="1" applyFont="1" applyAlignment="1">
      <alignment horizontal="left" indent="1"/>
    </xf>
    <xf numFmtId="3" fontId="3" fillId="0" borderId="21" xfId="81" applyNumberFormat="1" applyFont="1" applyBorder="1" applyAlignment="1">
      <alignment horizontal="center"/>
    </xf>
    <xf numFmtId="3" fontId="3" fillId="0" borderId="23" xfId="81" applyNumberFormat="1" applyFont="1" applyBorder="1" applyAlignment="1">
      <alignment horizontal="center"/>
    </xf>
    <xf numFmtId="49" fontId="3" fillId="0" borderId="0" xfId="81" applyNumberFormat="1" applyFont="1" applyAlignment="1">
      <alignment horizontal="left" indent="2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81" applyNumberFormat="1" applyFont="1" applyAlignment="1">
      <alignment horizontal="center" wrapText="1"/>
    </xf>
    <xf numFmtId="3" fontId="4" fillId="0" borderId="15" xfId="81" applyNumberFormat="1" applyFont="1" applyBorder="1" applyAlignment="1">
      <alignment horizontal="right"/>
    </xf>
    <xf numFmtId="3" fontId="4" fillId="0" borderId="37" xfId="81" applyNumberFormat="1" applyFont="1" applyBorder="1" applyAlignment="1">
      <alignment horizontal="right"/>
    </xf>
    <xf numFmtId="3" fontId="3" fillId="0" borderId="0" xfId="81" applyNumberFormat="1" applyFont="1" applyAlignment="1">
      <alignment horizontal="right" wrapText="1"/>
    </xf>
    <xf numFmtId="3" fontId="4" fillId="0" borderId="16" xfId="81" applyNumberFormat="1" applyFont="1" applyBorder="1" applyAlignment="1">
      <alignment horizontal="right"/>
    </xf>
    <xf numFmtId="3" fontId="4" fillId="0" borderId="17" xfId="81" applyNumberFormat="1" applyFont="1" applyBorder="1" applyAlignment="1">
      <alignment horizontal="right"/>
    </xf>
    <xf numFmtId="3" fontId="4" fillId="0" borderId="18" xfId="81" applyNumberFormat="1" applyFont="1" applyBorder="1" applyAlignment="1">
      <alignment horizontal="right" vertical="center"/>
    </xf>
    <xf numFmtId="3" fontId="4" fillId="0" borderId="19" xfId="81" applyNumberFormat="1" applyFont="1" applyBorder="1" applyAlignment="1">
      <alignment horizontal="right" vertical="center"/>
    </xf>
    <xf numFmtId="3" fontId="4" fillId="0" borderId="13" xfId="81" applyNumberFormat="1" applyFont="1" applyBorder="1" applyAlignment="1">
      <alignment horizontal="right" vertical="center"/>
    </xf>
    <xf numFmtId="3" fontId="4" fillId="0" borderId="14" xfId="81" applyNumberFormat="1" applyFont="1" applyBorder="1" applyAlignment="1">
      <alignment horizontal="right" vertical="center"/>
    </xf>
    <xf numFmtId="3" fontId="3" fillId="0" borderId="0" xfId="81" applyNumberFormat="1" applyFont="1" applyAlignment="1">
      <alignment wrapText="1"/>
    </xf>
    <xf numFmtId="3" fontId="4" fillId="0" borderId="0" xfId="81" applyNumberFormat="1" applyFont="1" applyAlignment="1">
      <alignment wrapText="1"/>
    </xf>
    <xf numFmtId="3" fontId="4" fillId="0" borderId="37" xfId="81" applyNumberFormat="1" applyFont="1" applyBorder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83" applyFont="1" applyAlignment="1">
      <alignment vertical="center"/>
    </xf>
    <xf numFmtId="0" fontId="26" fillId="0" borderId="0" xfId="83" applyFont="1" applyAlignment="1">
      <alignment horizontal="center" vertical="center"/>
    </xf>
    <xf numFmtId="0" fontId="26" fillId="0" borderId="0" xfId="83" applyFont="1" applyAlignment="1">
      <alignment vertical="center"/>
    </xf>
    <xf numFmtId="0" fontId="23" fillId="0" borderId="0" xfId="83" applyFont="1" applyAlignment="1">
      <alignment vertical="center"/>
    </xf>
    <xf numFmtId="0" fontId="23" fillId="0" borderId="0" xfId="83" applyFont="1" applyAlignment="1">
      <alignment horizontal="center" vertical="center"/>
    </xf>
    <xf numFmtId="0" fontId="4" fillId="0" borderId="38" xfId="82" applyFont="1" applyBorder="1" applyAlignment="1">
      <alignment horizontal="center" vertical="center" wrapText="1"/>
    </xf>
    <xf numFmtId="0" fontId="4" fillId="0" borderId="39" xfId="82" applyFont="1" applyBorder="1" applyAlignment="1">
      <alignment horizontal="center" vertical="center"/>
    </xf>
    <xf numFmtId="0" fontId="4" fillId="0" borderId="40" xfId="82" applyFont="1" applyBorder="1" applyAlignment="1">
      <alignment horizontal="center" vertical="center"/>
    </xf>
    <xf numFmtId="0" fontId="3" fillId="0" borderId="41" xfId="82" applyFont="1" applyBorder="1" applyAlignment="1">
      <alignment horizontal="left" vertical="center" indent="1"/>
    </xf>
    <xf numFmtId="0" fontId="3" fillId="0" borderId="42" xfId="82" applyFont="1" applyBorder="1" applyAlignment="1">
      <alignment horizontal="left" vertical="center" indent="1"/>
    </xf>
    <xf numFmtId="0" fontId="3" fillId="0" borderId="43" xfId="82" applyFont="1" applyBorder="1" applyAlignment="1">
      <alignment horizontal="left" vertical="center" indent="1"/>
    </xf>
    <xf numFmtId="167" fontId="3" fillId="0" borderId="43" xfId="82" applyNumberFormat="1" applyFont="1" applyBorder="1" applyAlignment="1" applyProtection="1">
      <alignment vertical="center"/>
      <protection locked="0"/>
    </xf>
    <xf numFmtId="167" fontId="3" fillId="0" borderId="43" xfId="82" applyNumberFormat="1" applyFont="1" applyBorder="1" applyAlignment="1">
      <alignment vertical="center"/>
    </xf>
    <xf numFmtId="167" fontId="3" fillId="0" borderId="44" xfId="82" quotePrefix="1" applyNumberFormat="1" applyFont="1" applyBorder="1" applyAlignment="1">
      <alignment horizontal="center" vertical="center"/>
    </xf>
    <xf numFmtId="0" fontId="3" fillId="0" borderId="45" xfId="82" applyFont="1" applyBorder="1" applyAlignment="1">
      <alignment horizontal="left" vertical="center" indent="1"/>
    </xf>
    <xf numFmtId="0" fontId="3" fillId="0" borderId="29" xfId="82" applyFont="1" applyBorder="1" applyAlignment="1">
      <alignment horizontal="left" vertical="center" indent="1"/>
    </xf>
    <xf numFmtId="167" fontId="3" fillId="0" borderId="29" xfId="82" applyNumberFormat="1" applyFont="1" applyBorder="1" applyAlignment="1">
      <alignment vertical="center"/>
    </xf>
    <xf numFmtId="167" fontId="3" fillId="0" borderId="46" xfId="82" applyNumberFormat="1" applyFont="1" applyBorder="1" applyAlignment="1">
      <alignment vertical="center"/>
    </xf>
    <xf numFmtId="0" fontId="3" fillId="0" borderId="47" xfId="82" applyFont="1" applyBorder="1" applyAlignment="1">
      <alignment horizontal="left" vertical="center" indent="1"/>
    </xf>
    <xf numFmtId="0" fontId="3" fillId="0" borderId="29" xfId="82" applyFont="1" applyBorder="1" applyAlignment="1">
      <alignment horizontal="left" vertical="center" wrapText="1" indent="1"/>
    </xf>
    <xf numFmtId="0" fontId="4" fillId="0" borderId="48" xfId="82" applyFont="1" applyBorder="1" applyAlignment="1">
      <alignment horizontal="left" vertical="center" indent="1"/>
    </xf>
    <xf numFmtId="167" fontId="4" fillId="0" borderId="48" xfId="82" applyNumberFormat="1" applyFont="1" applyBorder="1" applyAlignment="1">
      <alignment vertical="center"/>
    </xf>
    <xf numFmtId="167" fontId="4" fillId="0" borderId="49" xfId="82" applyNumberFormat="1" applyFont="1" applyBorder="1" applyAlignment="1">
      <alignment vertical="center"/>
    </xf>
    <xf numFmtId="0" fontId="3" fillId="0" borderId="20" xfId="82" applyFont="1" applyBorder="1" applyAlignment="1">
      <alignment horizontal="left" vertical="center" indent="1"/>
    </xf>
    <xf numFmtId="0" fontId="3" fillId="0" borderId="50" xfId="82" applyFont="1" applyBorder="1" applyAlignment="1">
      <alignment horizontal="left" vertical="center" indent="1"/>
    </xf>
    <xf numFmtId="0" fontId="3" fillId="0" borderId="36" xfId="82" applyFont="1" applyBorder="1" applyAlignment="1">
      <alignment horizontal="left" vertical="center" indent="1"/>
    </xf>
    <xf numFmtId="167" fontId="3" fillId="0" borderId="36" xfId="82" applyNumberFormat="1" applyFont="1" applyBorder="1" applyAlignment="1">
      <alignment vertical="center"/>
    </xf>
    <xf numFmtId="167" fontId="3" fillId="0" borderId="51" xfId="82" applyNumberFormat="1" applyFont="1" applyBorder="1" applyAlignment="1">
      <alignment vertical="center"/>
    </xf>
    <xf numFmtId="0" fontId="3" fillId="0" borderId="27" xfId="82" applyFont="1" applyBorder="1" applyAlignment="1">
      <alignment horizontal="left" vertical="center" indent="1"/>
    </xf>
    <xf numFmtId="0" fontId="4" fillId="0" borderId="43" xfId="82" applyFont="1" applyBorder="1" applyAlignment="1">
      <alignment horizontal="left" vertical="center" indent="1"/>
    </xf>
    <xf numFmtId="167" fontId="4" fillId="0" borderId="43" xfId="82" applyNumberFormat="1" applyFont="1" applyBorder="1" applyAlignment="1">
      <alignment vertical="center"/>
    </xf>
    <xf numFmtId="167" fontId="4" fillId="0" borderId="44" xfId="82" applyNumberFormat="1" applyFont="1" applyBorder="1" applyAlignment="1">
      <alignment vertical="center"/>
    </xf>
    <xf numFmtId="0" fontId="3" fillId="0" borderId="52" xfId="82" applyFont="1" applyBorder="1" applyAlignment="1">
      <alignment horizontal="left" vertical="center" indent="1"/>
    </xf>
    <xf numFmtId="0" fontId="4" fillId="0" borderId="53" xfId="82" applyFont="1" applyBorder="1" applyAlignment="1">
      <alignment horizontal="left" indent="1"/>
    </xf>
    <xf numFmtId="167" fontId="4" fillId="0" borderId="53" xfId="82" applyNumberFormat="1" applyFont="1" applyBorder="1"/>
    <xf numFmtId="167" fontId="4" fillId="0" borderId="54" xfId="82" quotePrefix="1" applyNumberFormat="1" applyFont="1" applyBorder="1" applyAlignment="1">
      <alignment horizontal="center"/>
    </xf>
    <xf numFmtId="0" fontId="3" fillId="0" borderId="55" xfId="82" applyFont="1" applyBorder="1" applyAlignment="1">
      <alignment horizontal="left" vertical="center" indent="1"/>
    </xf>
    <xf numFmtId="0" fontId="3" fillId="0" borderId="0" xfId="94" applyFont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94" applyNumberFormat="1" applyFont="1"/>
    <xf numFmtId="3" fontId="4" fillId="0" borderId="0" xfId="94" applyNumberFormat="1" applyFont="1"/>
    <xf numFmtId="0" fontId="3" fillId="0" borderId="0" xfId="94" applyFont="1"/>
    <xf numFmtId="0" fontId="4" fillId="0" borderId="0" xfId="94" applyFont="1"/>
    <xf numFmtId="0" fontId="3" fillId="0" borderId="0" xfId="94" applyFont="1" applyAlignment="1">
      <alignment horizontal="center" vertical="top"/>
    </xf>
    <xf numFmtId="0" fontId="3" fillId="0" borderId="0" xfId="94" applyFont="1" applyAlignment="1">
      <alignment wrapText="1"/>
    </xf>
    <xf numFmtId="3" fontId="3" fillId="0" borderId="0" xfId="94" applyNumberFormat="1" applyFont="1" applyAlignment="1">
      <alignment horizontal="right"/>
    </xf>
    <xf numFmtId="0" fontId="3" fillId="0" borderId="0" xfId="94" applyFont="1" applyAlignment="1">
      <alignment horizontal="center" wrapText="1"/>
    </xf>
    <xf numFmtId="3" fontId="3" fillId="0" borderId="0" xfId="94" applyNumberFormat="1" applyFont="1" applyAlignment="1">
      <alignment horizontal="center"/>
    </xf>
    <xf numFmtId="0" fontId="3" fillId="0" borderId="0" xfId="94" applyFont="1" applyAlignment="1">
      <alignment horizontal="center"/>
    </xf>
    <xf numFmtId="0" fontId="3" fillId="0" borderId="0" xfId="94" applyFont="1" applyAlignment="1">
      <alignment horizontal="center" vertical="center" wrapText="1"/>
    </xf>
    <xf numFmtId="0" fontId="3" fillId="0" borderId="67" xfId="94" applyFont="1" applyBorder="1" applyAlignment="1">
      <alignment horizontal="center" wrapText="1"/>
    </xf>
    <xf numFmtId="0" fontId="4" fillId="0" borderId="68" xfId="94" applyFont="1" applyBorder="1"/>
    <xf numFmtId="3" fontId="3" fillId="0" borderId="68" xfId="95" applyNumberFormat="1" applyFont="1" applyBorder="1" applyAlignment="1">
      <alignment wrapText="1"/>
    </xf>
    <xf numFmtId="3" fontId="3" fillId="0" borderId="68" xfId="95" applyNumberFormat="1" applyFont="1" applyBorder="1" applyAlignment="1">
      <alignment horizontal="right" wrapText="1"/>
    </xf>
    <xf numFmtId="3" fontId="3" fillId="0" borderId="68" xfId="96" applyNumberFormat="1" applyFont="1" applyBorder="1" applyAlignment="1">
      <alignment wrapText="1"/>
    </xf>
    <xf numFmtId="0" fontId="3" fillId="0" borderId="69" xfId="94" applyFont="1" applyBorder="1" applyAlignment="1">
      <alignment horizontal="center" wrapText="1"/>
    </xf>
    <xf numFmtId="0" fontId="3" fillId="0" borderId="70" xfId="94" applyFont="1" applyBorder="1" applyAlignment="1">
      <alignment horizontal="center" wrapText="1"/>
    </xf>
    <xf numFmtId="3" fontId="3" fillId="0" borderId="70" xfId="95" applyNumberFormat="1" applyFont="1" applyBorder="1" applyAlignment="1">
      <alignment horizontal="right" wrapText="1"/>
    </xf>
    <xf numFmtId="3" fontId="3" fillId="0" borderId="70" xfId="96" applyNumberFormat="1" applyFont="1" applyBorder="1" applyAlignment="1">
      <alignment wrapText="1"/>
    </xf>
    <xf numFmtId="3" fontId="3" fillId="0" borderId="0" xfId="95" applyNumberFormat="1" applyFont="1" applyAlignment="1">
      <alignment vertical="center"/>
    </xf>
    <xf numFmtId="3" fontId="3" fillId="0" borderId="0" xfId="95" applyNumberFormat="1" applyFont="1" applyAlignment="1">
      <alignment horizontal="center"/>
    </xf>
    <xf numFmtId="3" fontId="3" fillId="0" borderId="0" xfId="95" applyNumberFormat="1" applyFont="1"/>
    <xf numFmtId="3" fontId="4" fillId="0" borderId="0" xfId="95" applyNumberFormat="1" applyFont="1"/>
    <xf numFmtId="3" fontId="4" fillId="0" borderId="0" xfId="95" applyNumberFormat="1" applyFont="1" applyAlignment="1">
      <alignment horizontal="center" vertical="center"/>
    </xf>
    <xf numFmtId="3" fontId="32" fillId="0" borderId="0" xfId="95" applyNumberFormat="1" applyFont="1" applyAlignment="1">
      <alignment vertical="center"/>
    </xf>
    <xf numFmtId="0" fontId="4" fillId="0" borderId="0" xfId="95" applyFont="1" applyAlignment="1">
      <alignment wrapText="1"/>
    </xf>
    <xf numFmtId="3" fontId="3" fillId="0" borderId="0" xfId="95" applyNumberFormat="1" applyFont="1" applyAlignment="1">
      <alignment horizontal="right"/>
    </xf>
    <xf numFmtId="3" fontId="3" fillId="0" borderId="0" xfId="95" applyNumberFormat="1" applyFont="1" applyAlignment="1">
      <alignment horizontal="center" vertical="center"/>
    </xf>
    <xf numFmtId="3" fontId="3" fillId="0" borderId="59" xfId="95" applyNumberFormat="1" applyFont="1" applyBorder="1" applyAlignment="1">
      <alignment horizontal="center" wrapText="1"/>
    </xf>
    <xf numFmtId="3" fontId="4" fillId="0" borderId="0" xfId="95" applyNumberFormat="1" applyFont="1" applyAlignment="1">
      <alignment horizontal="center"/>
    </xf>
    <xf numFmtId="3" fontId="3" fillId="0" borderId="70" xfId="95" applyNumberFormat="1" applyFont="1" applyBorder="1" applyAlignment="1">
      <alignment wrapText="1"/>
    </xf>
    <xf numFmtId="3" fontId="3" fillId="0" borderId="70" xfId="95" applyNumberFormat="1" applyFont="1" applyBorder="1" applyAlignment="1">
      <alignment horizontal="right"/>
    </xf>
    <xf numFmtId="0" fontId="3" fillId="0" borderId="70" xfId="0" applyFont="1" applyBorder="1" applyAlignment="1">
      <alignment horizontal="left" wrapText="1"/>
    </xf>
    <xf numFmtId="3" fontId="3" fillId="24" borderId="70" xfId="95" applyNumberFormat="1" applyFont="1" applyFill="1" applyBorder="1" applyAlignment="1">
      <alignment wrapText="1"/>
    </xf>
    <xf numFmtId="3" fontId="3" fillId="24" borderId="70" xfId="95" applyNumberFormat="1" applyFont="1" applyFill="1" applyBorder="1" applyAlignment="1">
      <alignment horizontal="right"/>
    </xf>
    <xf numFmtId="3" fontId="3" fillId="24" borderId="72" xfId="95" applyNumberFormat="1" applyFont="1" applyFill="1" applyBorder="1" applyAlignment="1">
      <alignment horizontal="right"/>
    </xf>
    <xf numFmtId="3" fontId="33" fillId="0" borderId="70" xfId="95" applyNumberFormat="1" applyFont="1" applyBorder="1" applyAlignment="1">
      <alignment wrapText="1"/>
    </xf>
    <xf numFmtId="3" fontId="3" fillId="0" borderId="72" xfId="95" applyNumberFormat="1" applyFont="1" applyBorder="1" applyAlignment="1">
      <alignment horizontal="right"/>
    </xf>
    <xf numFmtId="3" fontId="3" fillId="0" borderId="0" xfId="95" applyNumberFormat="1" applyFont="1" applyAlignment="1">
      <alignment wrapText="1"/>
    </xf>
    <xf numFmtId="0" fontId="3" fillId="0" borderId="0" xfId="95" applyFont="1" applyAlignment="1">
      <alignment wrapText="1"/>
    </xf>
    <xf numFmtId="0" fontId="3" fillId="0" borderId="0" xfId="95" applyFont="1" applyAlignment="1">
      <alignment horizontal="center" wrapText="1"/>
    </xf>
    <xf numFmtId="3" fontId="4" fillId="0" borderId="0" xfId="95" applyNumberFormat="1" applyFont="1" applyAlignment="1">
      <alignment wrapText="1"/>
    </xf>
    <xf numFmtId="3" fontId="3" fillId="0" borderId="0" xfId="95" applyNumberFormat="1" applyFont="1" applyAlignment="1">
      <alignment horizontal="center" wrapText="1"/>
    </xf>
    <xf numFmtId="3" fontId="4" fillId="0" borderId="0" xfId="95" applyNumberFormat="1" applyFont="1" applyAlignment="1">
      <alignment vertical="center"/>
    </xf>
    <xf numFmtId="3" fontId="3" fillId="0" borderId="78" xfId="95" applyNumberFormat="1" applyFont="1" applyBorder="1" applyAlignment="1">
      <alignment wrapText="1"/>
    </xf>
    <xf numFmtId="3" fontId="3" fillId="0" borderId="12" xfId="81" applyNumberFormat="1" applyFont="1" applyBorder="1" applyAlignment="1">
      <alignment horizontal="right" wrapText="1"/>
    </xf>
    <xf numFmtId="3" fontId="3" fillId="24" borderId="71" xfId="95" applyNumberFormat="1" applyFont="1" applyFill="1" applyBorder="1" applyAlignment="1">
      <alignment horizontal="right"/>
    </xf>
    <xf numFmtId="3" fontId="3" fillId="0" borderId="71" xfId="95" applyNumberFormat="1" applyFont="1" applyBorder="1" applyAlignment="1">
      <alignment horizontal="right"/>
    </xf>
    <xf numFmtId="3" fontId="3" fillId="0" borderId="82" xfId="95" applyNumberFormat="1" applyFont="1" applyBorder="1" applyAlignment="1">
      <alignment horizontal="center"/>
    </xf>
    <xf numFmtId="3" fontId="3" fillId="24" borderId="82" xfId="95" applyNumberFormat="1" applyFont="1" applyFill="1" applyBorder="1" applyAlignment="1">
      <alignment horizontal="center"/>
    </xf>
    <xf numFmtId="3" fontId="3" fillId="0" borderId="70" xfId="95" applyNumberFormat="1" applyFont="1" applyBorder="1" applyAlignment="1">
      <alignment horizontal="center"/>
    </xf>
    <xf numFmtId="3" fontId="3" fillId="24" borderId="70" xfId="95" applyNumberFormat="1" applyFont="1" applyFill="1" applyBorder="1" applyAlignment="1">
      <alignment horizontal="center"/>
    </xf>
    <xf numFmtId="3" fontId="3" fillId="0" borderId="83" xfId="95" applyNumberFormat="1" applyFont="1" applyBorder="1" applyAlignment="1">
      <alignment horizontal="center"/>
    </xf>
    <xf numFmtId="3" fontId="3" fillId="0" borderId="84" xfId="95" applyNumberFormat="1" applyFont="1" applyBorder="1" applyAlignment="1">
      <alignment horizontal="center"/>
    </xf>
    <xf numFmtId="3" fontId="3" fillId="0" borderId="84" xfId="95" applyNumberFormat="1" applyFont="1" applyBorder="1" applyAlignment="1">
      <alignment wrapText="1"/>
    </xf>
    <xf numFmtId="3" fontId="3" fillId="0" borderId="85" xfId="95" applyNumberFormat="1" applyFont="1" applyBorder="1" applyAlignment="1">
      <alignment horizontal="right"/>
    </xf>
    <xf numFmtId="3" fontId="3" fillId="0" borderId="84" xfId="95" applyNumberFormat="1" applyFont="1" applyBorder="1" applyAlignment="1">
      <alignment horizontal="right"/>
    </xf>
    <xf numFmtId="3" fontId="3" fillId="0" borderId="86" xfId="95" applyNumberFormat="1" applyFont="1" applyBorder="1" applyAlignment="1">
      <alignment horizontal="right"/>
    </xf>
    <xf numFmtId="3" fontId="3" fillId="0" borderId="63" xfId="96" applyNumberFormat="1" applyFont="1" applyBorder="1" applyAlignment="1">
      <alignment wrapText="1"/>
    </xf>
    <xf numFmtId="3" fontId="3" fillId="0" borderId="87" xfId="97" applyNumberFormat="1" applyFont="1" applyBorder="1" applyAlignment="1">
      <alignment wrapText="1"/>
    </xf>
    <xf numFmtId="0" fontId="4" fillId="0" borderId="73" xfId="94" applyFont="1" applyBorder="1" applyAlignment="1">
      <alignment horizontal="center" vertical="center" wrapText="1"/>
    </xf>
    <xf numFmtId="0" fontId="4" fillId="0" borderId="74" xfId="94" applyFont="1" applyBorder="1" applyAlignment="1">
      <alignment horizontal="center" vertical="center" wrapText="1"/>
    </xf>
    <xf numFmtId="3" fontId="4" fillId="0" borderId="74" xfId="95" applyNumberFormat="1" applyFont="1" applyBorder="1" applyAlignment="1">
      <alignment horizontal="center" vertical="center" wrapText="1"/>
    </xf>
    <xf numFmtId="3" fontId="4" fillId="0" borderId="74" xfId="95" applyNumberFormat="1" applyFont="1" applyBorder="1" applyAlignment="1">
      <alignment horizontal="right" vertical="center" wrapText="1"/>
    </xf>
    <xf numFmtId="3" fontId="4" fillId="0" borderId="74" xfId="96" applyNumberFormat="1" applyFont="1" applyBorder="1" applyAlignment="1">
      <alignment vertical="center" wrapText="1"/>
    </xf>
    <xf numFmtId="3" fontId="4" fillId="0" borderId="54" xfId="97" applyNumberFormat="1" applyFont="1" applyBorder="1" applyAlignment="1">
      <alignment vertical="center" wrapText="1"/>
    </xf>
    <xf numFmtId="0" fontId="4" fillId="0" borderId="0" xfId="94" applyFont="1" applyAlignment="1">
      <alignment vertical="center" wrapText="1"/>
    </xf>
    <xf numFmtId="3" fontId="4" fillId="0" borderId="88" xfId="95" applyNumberFormat="1" applyFont="1" applyBorder="1" applyAlignment="1">
      <alignment horizontal="right"/>
    </xf>
    <xf numFmtId="3" fontId="4" fillId="0" borderId="89" xfId="95" applyNumberFormat="1" applyFont="1" applyBorder="1" applyAlignment="1">
      <alignment horizontal="right"/>
    </xf>
    <xf numFmtId="3" fontId="4" fillId="24" borderId="89" xfId="95" applyNumberFormat="1" applyFont="1" applyFill="1" applyBorder="1" applyAlignment="1">
      <alignment horizontal="right"/>
    </xf>
    <xf numFmtId="3" fontId="4" fillId="0" borderId="90" xfId="0" applyNumberFormat="1" applyFont="1" applyBorder="1" applyAlignment="1">
      <alignment horizontal="left"/>
    </xf>
    <xf numFmtId="0" fontId="4" fillId="0" borderId="91" xfId="95" applyFont="1" applyBorder="1" applyAlignment="1">
      <alignment horizontal="center" wrapText="1"/>
    </xf>
    <xf numFmtId="3" fontId="3" fillId="0" borderId="85" xfId="0" applyNumberFormat="1" applyFont="1" applyBorder="1" applyAlignment="1">
      <alignment horizontal="center" vertical="center" wrapText="1"/>
    </xf>
    <xf numFmtId="3" fontId="3" fillId="0" borderId="84" xfId="0" applyNumberFormat="1" applyFont="1" applyBorder="1" applyAlignment="1">
      <alignment horizontal="center" vertical="center" wrapText="1"/>
    </xf>
    <xf numFmtId="3" fontId="3" fillId="0" borderId="86" xfId="0" applyNumberFormat="1" applyFont="1" applyBorder="1" applyAlignment="1">
      <alignment horizontal="center" vertical="center" wrapText="1"/>
    </xf>
    <xf numFmtId="3" fontId="4" fillId="0" borderId="83" xfId="0" applyNumberFormat="1" applyFont="1" applyBorder="1" applyAlignment="1">
      <alignment horizontal="center"/>
    </xf>
    <xf numFmtId="3" fontId="4" fillId="0" borderId="88" xfId="95" applyNumberFormat="1" applyFont="1" applyBorder="1" applyAlignment="1">
      <alignment horizontal="center" vertical="center" wrapText="1"/>
    </xf>
    <xf numFmtId="3" fontId="3" fillId="0" borderId="48" xfId="0" applyNumberFormat="1" applyFont="1" applyBorder="1" applyAlignment="1">
      <alignment horizontal="center" vertical="center" wrapText="1"/>
    </xf>
    <xf numFmtId="3" fontId="3" fillId="0" borderId="93" xfId="0" applyNumberFormat="1" applyFont="1" applyBorder="1" applyAlignment="1">
      <alignment horizontal="center" vertical="center" wrapText="1"/>
    </xf>
    <xf numFmtId="0" fontId="3" fillId="0" borderId="38" xfId="82" applyFont="1" applyBorder="1" applyAlignment="1">
      <alignment horizontal="center" vertical="center" wrapText="1"/>
    </xf>
    <xf numFmtId="0" fontId="4" fillId="0" borderId="39" xfId="82" applyFont="1" applyBorder="1" applyAlignment="1">
      <alignment horizontal="center" vertical="center" wrapText="1"/>
    </xf>
    <xf numFmtId="0" fontId="4" fillId="0" borderId="29" xfId="82" applyFont="1" applyBorder="1" applyAlignment="1">
      <alignment horizontal="left" vertical="center" indent="1"/>
    </xf>
    <xf numFmtId="167" fontId="4" fillId="0" borderId="29" xfId="82" applyNumberFormat="1" applyFont="1" applyBorder="1" applyAlignment="1">
      <alignment vertical="center"/>
    </xf>
    <xf numFmtId="0" fontId="4" fillId="0" borderId="0" xfId="0" applyFont="1"/>
    <xf numFmtId="0" fontId="3" fillId="0" borderId="29" xfId="82" applyFont="1" applyBorder="1" applyAlignment="1">
      <alignment horizontal="left" vertical="center" indent="3"/>
    </xf>
    <xf numFmtId="0" fontId="4" fillId="0" borderId="29" xfId="82" applyFont="1" applyBorder="1" applyAlignment="1">
      <alignment horizontal="left" vertical="center" wrapText="1" indent="1"/>
    </xf>
    <xf numFmtId="0" fontId="3" fillId="0" borderId="29" xfId="82" applyFont="1" applyBorder="1" applyAlignment="1">
      <alignment horizontal="left" vertical="center" wrapText="1" indent="3"/>
    </xf>
    <xf numFmtId="167" fontId="4" fillId="0" borderId="36" xfId="82" applyNumberFormat="1" applyFont="1" applyBorder="1" applyAlignment="1">
      <alignment vertical="center"/>
    </xf>
    <xf numFmtId="0" fontId="3" fillId="0" borderId="36" xfId="82" applyFont="1" applyBorder="1" applyAlignment="1">
      <alignment horizontal="left" vertical="center" indent="3"/>
    </xf>
    <xf numFmtId="0" fontId="3" fillId="0" borderId="55" xfId="82" applyFont="1" applyBorder="1" applyAlignment="1">
      <alignment horizontal="left" vertical="center" indent="3"/>
    </xf>
    <xf numFmtId="3" fontId="3" fillId="0" borderId="70" xfId="95" applyNumberFormat="1" applyFont="1" applyBorder="1" applyAlignment="1">
      <alignment horizontal="center" wrapText="1"/>
    </xf>
    <xf numFmtId="3" fontId="3" fillId="0" borderId="70" xfId="95" applyNumberFormat="1" applyFont="1" applyBorder="1"/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3" fontId="23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3" fontId="23" fillId="0" borderId="0" xfId="0" applyNumberFormat="1" applyFont="1" applyAlignment="1">
      <alignment horizontal="right" vertical="center"/>
    </xf>
    <xf numFmtId="166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23" fillId="0" borderId="2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94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0" xfId="0" applyFont="1" applyAlignment="1">
      <alignment vertical="top"/>
    </xf>
    <xf numFmtId="0" fontId="23" fillId="0" borderId="24" xfId="0" applyFont="1" applyBorder="1" applyAlignment="1">
      <alignment horizontal="center"/>
    </xf>
    <xf numFmtId="0" fontId="24" fillId="0" borderId="18" xfId="0" applyFont="1" applyBorder="1" applyAlignment="1">
      <alignment horizontal="right" vertical="center"/>
    </xf>
    <xf numFmtId="0" fontId="24" fillId="0" borderId="18" xfId="0" applyFont="1" applyBorder="1" applyAlignment="1">
      <alignment horizontal="left" vertical="center"/>
    </xf>
    <xf numFmtId="3" fontId="23" fillId="0" borderId="28" xfId="0" applyNumberFormat="1" applyFont="1" applyBorder="1" applyAlignment="1">
      <alignment horizontal="center"/>
    </xf>
    <xf numFmtId="3" fontId="23" fillId="0" borderId="18" xfId="0" applyNumberFormat="1" applyFont="1" applyBorder="1" applyAlignment="1">
      <alignment horizontal="center"/>
    </xf>
    <xf numFmtId="0" fontId="23" fillId="0" borderId="0" xfId="0" applyFont="1" applyAlignment="1">
      <alignment horizontal="left"/>
    </xf>
    <xf numFmtId="1" fontId="23" fillId="0" borderId="26" xfId="0" applyNumberFormat="1" applyFont="1" applyBorder="1" applyAlignment="1">
      <alignment horizontal="center"/>
    </xf>
    <xf numFmtId="1" fontId="23" fillId="0" borderId="0" xfId="0" applyNumberFormat="1" applyFont="1" applyAlignment="1">
      <alignment horizontal="center"/>
    </xf>
    <xf numFmtId="0" fontId="23" fillId="0" borderId="95" xfId="0" applyFont="1" applyBorder="1" applyAlignment="1">
      <alignment horizontal="center"/>
    </xf>
    <xf numFmtId="0" fontId="24" fillId="0" borderId="11" xfId="0" applyFont="1" applyBorder="1" applyAlignment="1">
      <alignment horizontal="right" vertical="center"/>
    </xf>
    <xf numFmtId="0" fontId="24" fillId="0" borderId="11" xfId="0" applyFont="1" applyBorder="1" applyAlignment="1">
      <alignment horizontal="left" vertical="center"/>
    </xf>
    <xf numFmtId="3" fontId="23" fillId="0" borderId="30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23" fillId="0" borderId="96" xfId="0" applyFont="1" applyBorder="1" applyAlignment="1">
      <alignment horizontal="center"/>
    </xf>
    <xf numFmtId="0" fontId="24" fillId="0" borderId="97" xfId="0" applyFont="1" applyBorder="1" applyAlignment="1">
      <alignment vertical="center"/>
    </xf>
    <xf numFmtId="0" fontId="24" fillId="0" borderId="31" xfId="0" applyFont="1" applyBorder="1" applyAlignment="1">
      <alignment horizontal="center" vertical="center"/>
    </xf>
    <xf numFmtId="3" fontId="24" fillId="0" borderId="32" xfId="0" applyNumberFormat="1" applyFont="1" applyBorder="1" applyAlignment="1">
      <alignment vertical="center"/>
    </xf>
    <xf numFmtId="0" fontId="23" fillId="0" borderId="33" xfId="0" applyFont="1" applyBorder="1" applyAlignment="1">
      <alignment horizontal="center"/>
    </xf>
    <xf numFmtId="0" fontId="23" fillId="0" borderId="97" xfId="0" applyFont="1" applyBorder="1" applyAlignment="1">
      <alignment horizontal="center"/>
    </xf>
    <xf numFmtId="3" fontId="24" fillId="0" borderId="98" xfId="0" applyNumberFormat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99" xfId="0" applyFont="1" applyBorder="1" applyAlignment="1">
      <alignment horizontal="center"/>
    </xf>
    <xf numFmtId="0" fontId="23" fillId="0" borderId="32" xfId="0" applyFont="1" applyBorder="1" applyAlignment="1">
      <alignment horizontal="right" vertical="center"/>
    </xf>
    <xf numFmtId="0" fontId="24" fillId="0" borderId="32" xfId="0" applyFont="1" applyBorder="1" applyAlignment="1">
      <alignment horizontal="center" vertical="center"/>
    </xf>
    <xf numFmtId="0" fontId="23" fillId="0" borderId="79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3" fillId="0" borderId="100" xfId="0" applyFont="1" applyBorder="1" applyAlignment="1">
      <alignment horizontal="center"/>
    </xf>
    <xf numFmtId="0" fontId="24" fillId="0" borderId="34" xfId="0" applyFont="1" applyBorder="1" applyAlignment="1">
      <alignment horizontal="right" vertical="center"/>
    </xf>
    <xf numFmtId="0" fontId="24" fillId="0" borderId="34" xfId="0" applyFont="1" applyBorder="1" applyAlignment="1">
      <alignment horizontal="left" vertical="center"/>
    </xf>
    <xf numFmtId="3" fontId="23" fillId="0" borderId="26" xfId="0" applyNumberFormat="1" applyFont="1" applyBorder="1" applyAlignment="1">
      <alignment horizontal="center"/>
    </xf>
    <xf numFmtId="3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 indent="3"/>
    </xf>
    <xf numFmtId="0" fontId="24" fillId="0" borderId="0" xfId="0" applyFont="1" applyAlignment="1">
      <alignment horizontal="left" vertical="center" wrapText="1"/>
    </xf>
    <xf numFmtId="0" fontId="23" fillId="0" borderId="23" xfId="0" applyFont="1" applyBorder="1" applyAlignment="1">
      <alignment horizontal="center"/>
    </xf>
    <xf numFmtId="0" fontId="24" fillId="0" borderId="16" xfId="0" applyFont="1" applyBorder="1" applyAlignment="1">
      <alignment horizontal="right" vertical="center"/>
    </xf>
    <xf numFmtId="0" fontId="24" fillId="0" borderId="16" xfId="0" applyFont="1" applyBorder="1" applyAlignment="1">
      <alignment horizontal="left" vertical="center" wrapText="1"/>
    </xf>
    <xf numFmtId="3" fontId="23" fillId="0" borderId="35" xfId="0" applyNumberFormat="1" applyFont="1" applyBorder="1" applyAlignment="1">
      <alignment horizontal="center"/>
    </xf>
    <xf numFmtId="3" fontId="23" fillId="0" borderId="16" xfId="0" applyNumberFormat="1" applyFont="1" applyBorder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right"/>
    </xf>
    <xf numFmtId="165" fontId="23" fillId="0" borderId="27" xfId="98" applyNumberFormat="1" applyFont="1" applyBorder="1" applyAlignment="1">
      <alignment horizontal="center"/>
    </xf>
    <xf numFmtId="0" fontId="23" fillId="0" borderId="101" xfId="0" applyFont="1" applyBorder="1" applyAlignment="1">
      <alignment horizontal="center"/>
    </xf>
    <xf numFmtId="0" fontId="23" fillId="0" borderId="59" xfId="0" applyFont="1" applyBorder="1" applyAlignment="1">
      <alignment horizontal="right"/>
    </xf>
    <xf numFmtId="0" fontId="23" fillId="0" borderId="59" xfId="0" applyFont="1" applyBorder="1"/>
    <xf numFmtId="165" fontId="23" fillId="0" borderId="48" xfId="98" applyNumberFormat="1" applyFont="1" applyBorder="1" applyAlignment="1">
      <alignment horizontal="center"/>
    </xf>
    <xf numFmtId="0" fontId="23" fillId="0" borderId="102" xfId="0" applyFont="1" applyBorder="1" applyAlignment="1">
      <alignment horizontal="center"/>
    </xf>
    <xf numFmtId="0" fontId="23" fillId="0" borderId="59" xfId="0" applyFont="1" applyBorder="1" applyAlignment="1">
      <alignment horizontal="center"/>
    </xf>
    <xf numFmtId="3" fontId="3" fillId="0" borderId="0" xfId="95" applyNumberFormat="1" applyFont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9" fontId="23" fillId="0" borderId="0" xfId="0" applyNumberFormat="1" applyFont="1" applyAlignment="1">
      <alignment wrapText="1"/>
    </xf>
    <xf numFmtId="3" fontId="23" fillId="0" borderId="0" xfId="0" applyNumberFormat="1" applyFont="1" applyAlignment="1">
      <alignment horizontal="right"/>
    </xf>
    <xf numFmtId="49" fontId="23" fillId="0" borderId="0" xfId="0" applyNumberFormat="1" applyFont="1" applyAlignment="1">
      <alignment horizontal="center" wrapText="1"/>
    </xf>
    <xf numFmtId="0" fontId="24" fillId="0" borderId="25" xfId="0" applyFont="1" applyBorder="1" applyAlignment="1">
      <alignment vertical="center"/>
    </xf>
    <xf numFmtId="0" fontId="24" fillId="0" borderId="13" xfId="0" applyFont="1" applyBorder="1" applyAlignment="1">
      <alignment horizontal="center" vertical="top"/>
    </xf>
    <xf numFmtId="49" fontId="24" fillId="0" borderId="13" xfId="0" applyNumberFormat="1" applyFont="1" applyBorder="1" applyAlignment="1">
      <alignment horizontal="center" vertical="center" wrapText="1"/>
    </xf>
    <xf numFmtId="3" fontId="24" fillId="0" borderId="56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top"/>
    </xf>
    <xf numFmtId="49" fontId="24" fillId="0" borderId="0" xfId="0" applyNumberFormat="1" applyFont="1" applyAlignment="1">
      <alignment wrapText="1"/>
    </xf>
    <xf numFmtId="3" fontId="23" fillId="0" borderId="0" xfId="0" applyNumberFormat="1" applyFont="1"/>
    <xf numFmtId="0" fontId="26" fillId="0" borderId="0" xfId="0" applyFont="1"/>
    <xf numFmtId="49" fontId="36" fillId="0" borderId="0" xfId="0" applyNumberFormat="1" applyFont="1" applyAlignment="1">
      <alignment wrapText="1"/>
    </xf>
    <xf numFmtId="3" fontId="26" fillId="0" borderId="0" xfId="0" applyNumberFormat="1" applyFont="1"/>
    <xf numFmtId="49" fontId="3" fillId="0" borderId="0" xfId="0" applyNumberFormat="1" applyFont="1" applyAlignment="1">
      <alignment horizontal="left" indent="2"/>
    </xf>
    <xf numFmtId="49" fontId="33" fillId="0" borderId="0" xfId="0" applyNumberFormat="1" applyFont="1" applyAlignment="1">
      <alignment horizontal="right" indent="2"/>
    </xf>
    <xf numFmtId="0" fontId="24" fillId="0" borderId="13" xfId="0" applyFont="1" applyBorder="1" applyAlignment="1">
      <alignment vertical="top"/>
    </xf>
    <xf numFmtId="49" fontId="24" fillId="0" borderId="13" xfId="0" applyNumberFormat="1" applyFont="1" applyBorder="1" applyAlignment="1">
      <alignment vertical="center" wrapText="1"/>
    </xf>
    <xf numFmtId="3" fontId="24" fillId="0" borderId="14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0" fontId="36" fillId="0" borderId="0" xfId="0" applyFont="1"/>
    <xf numFmtId="0" fontId="36" fillId="0" borderId="0" xfId="0" applyFont="1" applyAlignment="1">
      <alignment vertical="top"/>
    </xf>
    <xf numFmtId="3" fontId="24" fillId="0" borderId="0" xfId="0" applyNumberFormat="1" applyFont="1"/>
    <xf numFmtId="49" fontId="38" fillId="0" borderId="0" xfId="0" applyNumberFormat="1" applyFont="1" applyAlignment="1">
      <alignment wrapText="1"/>
    </xf>
    <xf numFmtId="49" fontId="26" fillId="0" borderId="0" xfId="0" applyNumberFormat="1" applyFont="1" applyAlignment="1">
      <alignment wrapText="1"/>
    </xf>
    <xf numFmtId="3" fontId="38" fillId="0" borderId="0" xfId="0" applyNumberFormat="1" applyFont="1"/>
    <xf numFmtId="3" fontId="4" fillId="0" borderId="104" xfId="81" applyNumberFormat="1" applyFont="1" applyBorder="1" applyAlignment="1">
      <alignment horizontal="center" vertical="center" wrapText="1"/>
    </xf>
    <xf numFmtId="3" fontId="4" fillId="0" borderId="14" xfId="81" applyNumberFormat="1" applyFont="1" applyBorder="1" applyAlignment="1">
      <alignment horizontal="center" vertical="center" wrapText="1"/>
    </xf>
    <xf numFmtId="3" fontId="3" fillId="0" borderId="57" xfId="81" applyNumberFormat="1" applyFont="1" applyBorder="1" applyAlignment="1">
      <alignment horizontal="center" vertical="center" wrapText="1"/>
    </xf>
    <xf numFmtId="3" fontId="4" fillId="0" borderId="20" xfId="81" applyNumberFormat="1" applyFont="1" applyBorder="1" applyAlignment="1">
      <alignment horizontal="center" vertical="center" wrapText="1"/>
    </xf>
    <xf numFmtId="3" fontId="4" fillId="0" borderId="21" xfId="81" applyNumberFormat="1" applyFont="1" applyBorder="1" applyAlignment="1">
      <alignment horizontal="right"/>
    </xf>
    <xf numFmtId="3" fontId="3" fillId="0" borderId="22" xfId="81" applyNumberFormat="1" applyFont="1" applyBorder="1" applyAlignment="1">
      <alignment horizontal="right" wrapText="1"/>
    </xf>
    <xf numFmtId="3" fontId="4" fillId="0" borderId="23" xfId="81" applyNumberFormat="1" applyFont="1" applyBorder="1" applyAlignment="1">
      <alignment horizontal="right"/>
    </xf>
    <xf numFmtId="3" fontId="4" fillId="0" borderId="24" xfId="81" applyNumberFormat="1" applyFont="1" applyBorder="1" applyAlignment="1">
      <alignment horizontal="right" vertical="center"/>
    </xf>
    <xf numFmtId="3" fontId="4" fillId="0" borderId="25" xfId="81" applyNumberFormat="1" applyFont="1" applyBorder="1" applyAlignment="1">
      <alignment horizontal="right" vertical="center"/>
    </xf>
    <xf numFmtId="3" fontId="4" fillId="0" borderId="21" xfId="81" applyNumberFormat="1" applyFont="1" applyBorder="1"/>
    <xf numFmtId="3" fontId="3" fillId="0" borderId="22" xfId="81" applyNumberFormat="1" applyFont="1" applyBorder="1"/>
    <xf numFmtId="3" fontId="4" fillId="0" borderId="23" xfId="81" applyNumberFormat="1" applyFont="1" applyBorder="1"/>
    <xf numFmtId="3" fontId="4" fillId="0" borderId="24" xfId="81" applyNumberFormat="1" applyFont="1" applyBorder="1" applyAlignment="1">
      <alignment vertical="center"/>
    </xf>
    <xf numFmtId="3" fontId="4" fillId="0" borderId="25" xfId="81" applyNumberFormat="1" applyFont="1" applyBorder="1" applyAlignment="1">
      <alignment vertical="center"/>
    </xf>
    <xf numFmtId="3" fontId="39" fillId="0" borderId="83" xfId="95" applyNumberFormat="1" applyFont="1" applyBorder="1" applyAlignment="1">
      <alignment horizontal="center"/>
    </xf>
    <xf numFmtId="3" fontId="39" fillId="0" borderId="84" xfId="95" applyNumberFormat="1" applyFont="1" applyBorder="1" applyAlignment="1">
      <alignment horizontal="center"/>
    </xf>
    <xf numFmtId="3" fontId="39" fillId="0" borderId="84" xfId="95" applyNumberFormat="1" applyFont="1" applyBorder="1" applyAlignment="1">
      <alignment wrapText="1"/>
    </xf>
    <xf numFmtId="3" fontId="39" fillId="0" borderId="85" xfId="95" applyNumberFormat="1" applyFont="1" applyBorder="1" applyAlignment="1">
      <alignment horizontal="right"/>
    </xf>
    <xf numFmtId="3" fontId="39" fillId="0" borderId="84" xfId="95" applyNumberFormat="1" applyFont="1" applyBorder="1" applyAlignment="1">
      <alignment horizontal="right"/>
    </xf>
    <xf numFmtId="3" fontId="39" fillId="0" borderId="86" xfId="95" applyNumberFormat="1" applyFont="1" applyBorder="1" applyAlignment="1">
      <alignment horizontal="right"/>
    </xf>
    <xf numFmtId="3" fontId="39" fillId="0" borderId="88" xfId="95" applyNumberFormat="1" applyFont="1" applyBorder="1" applyAlignment="1">
      <alignment horizontal="right"/>
    </xf>
    <xf numFmtId="3" fontId="39" fillId="0" borderId="0" xfId="95" applyNumberFormat="1" applyFont="1"/>
    <xf numFmtId="3" fontId="33" fillId="0" borderId="83" xfId="95" applyNumberFormat="1" applyFont="1" applyBorder="1" applyAlignment="1">
      <alignment horizontal="center"/>
    </xf>
    <xf numFmtId="3" fontId="33" fillId="0" borderId="84" xfId="95" applyNumberFormat="1" applyFont="1" applyBorder="1" applyAlignment="1">
      <alignment horizontal="center"/>
    </xf>
    <xf numFmtId="3" fontId="33" fillId="0" borderId="84" xfId="95" applyNumberFormat="1" applyFont="1" applyBorder="1" applyAlignment="1">
      <alignment wrapText="1"/>
    </xf>
    <xf numFmtId="3" fontId="33" fillId="0" borderId="85" xfId="95" applyNumberFormat="1" applyFont="1" applyBorder="1" applyAlignment="1">
      <alignment horizontal="right"/>
    </xf>
    <xf numFmtId="3" fontId="33" fillId="0" borderId="84" xfId="95" applyNumberFormat="1" applyFont="1" applyBorder="1" applyAlignment="1">
      <alignment horizontal="right"/>
    </xf>
    <xf numFmtId="3" fontId="33" fillId="0" borderId="86" xfId="95" applyNumberFormat="1" applyFont="1" applyBorder="1" applyAlignment="1">
      <alignment horizontal="right"/>
    </xf>
    <xf numFmtId="3" fontId="28" fillId="0" borderId="88" xfId="95" applyNumberFormat="1" applyFont="1" applyBorder="1" applyAlignment="1">
      <alignment horizontal="right"/>
    </xf>
    <xf numFmtId="3" fontId="33" fillId="0" borderId="0" xfId="95" applyNumberFormat="1" applyFont="1"/>
    <xf numFmtId="3" fontId="4" fillId="0" borderId="83" xfId="95" applyNumberFormat="1" applyFont="1" applyBorder="1" applyAlignment="1">
      <alignment horizontal="center"/>
    </xf>
    <xf numFmtId="3" fontId="4" fillId="0" borderId="84" xfId="95" applyNumberFormat="1" applyFont="1" applyBorder="1" applyAlignment="1">
      <alignment horizontal="center"/>
    </xf>
    <xf numFmtId="3" fontId="4" fillId="0" borderId="84" xfId="95" applyNumberFormat="1" applyFont="1" applyBorder="1" applyAlignment="1">
      <alignment wrapText="1"/>
    </xf>
    <xf numFmtId="3" fontId="4" fillId="0" borderId="85" xfId="95" applyNumberFormat="1" applyFont="1" applyBorder="1" applyAlignment="1">
      <alignment horizontal="right"/>
    </xf>
    <xf numFmtId="3" fontId="39" fillId="24" borderId="83" xfId="95" applyNumberFormat="1" applyFont="1" applyFill="1" applyBorder="1" applyAlignment="1">
      <alignment horizontal="center"/>
    </xf>
    <xf numFmtId="3" fontId="39" fillId="24" borderId="84" xfId="95" applyNumberFormat="1" applyFont="1" applyFill="1" applyBorder="1" applyAlignment="1">
      <alignment horizontal="center"/>
    </xf>
    <xf numFmtId="3" fontId="39" fillId="24" borderId="84" xfId="95" applyNumberFormat="1" applyFont="1" applyFill="1" applyBorder="1" applyAlignment="1">
      <alignment wrapText="1"/>
    </xf>
    <xf numFmtId="3" fontId="39" fillId="24" borderId="85" xfId="95" applyNumberFormat="1" applyFont="1" applyFill="1" applyBorder="1" applyAlignment="1">
      <alignment horizontal="right"/>
    </xf>
    <xf numFmtId="3" fontId="39" fillId="24" borderId="84" xfId="95" applyNumberFormat="1" applyFont="1" applyFill="1" applyBorder="1" applyAlignment="1">
      <alignment horizontal="right"/>
    </xf>
    <xf numFmtId="3" fontId="39" fillId="24" borderId="86" xfId="95" applyNumberFormat="1" applyFont="1" applyFill="1" applyBorder="1" applyAlignment="1">
      <alignment horizontal="right"/>
    </xf>
    <xf numFmtId="3" fontId="39" fillId="24" borderId="88" xfId="95" applyNumberFormat="1" applyFont="1" applyFill="1" applyBorder="1" applyAlignment="1">
      <alignment horizontal="right"/>
    </xf>
    <xf numFmtId="3" fontId="33" fillId="24" borderId="83" xfId="95" applyNumberFormat="1" applyFont="1" applyFill="1" applyBorder="1" applyAlignment="1">
      <alignment horizontal="center"/>
    </xf>
    <xf numFmtId="3" fontId="33" fillId="24" borderId="84" xfId="95" applyNumberFormat="1" applyFont="1" applyFill="1" applyBorder="1" applyAlignment="1">
      <alignment horizontal="center"/>
    </xf>
    <xf numFmtId="3" fontId="33" fillId="24" borderId="84" xfId="95" applyNumberFormat="1" applyFont="1" applyFill="1" applyBorder="1" applyAlignment="1">
      <alignment wrapText="1"/>
    </xf>
    <xf numFmtId="3" fontId="33" fillId="24" borderId="85" xfId="95" applyNumberFormat="1" applyFont="1" applyFill="1" applyBorder="1" applyAlignment="1">
      <alignment horizontal="right"/>
    </xf>
    <xf numFmtId="3" fontId="33" fillId="24" borderId="84" xfId="95" applyNumberFormat="1" applyFont="1" applyFill="1" applyBorder="1" applyAlignment="1">
      <alignment horizontal="right"/>
    </xf>
    <xf numFmtId="3" fontId="33" fillId="24" borderId="86" xfId="95" applyNumberFormat="1" applyFont="1" applyFill="1" applyBorder="1" applyAlignment="1">
      <alignment horizontal="right"/>
    </xf>
    <xf numFmtId="3" fontId="28" fillId="24" borderId="88" xfId="95" applyNumberFormat="1" applyFont="1" applyFill="1" applyBorder="1" applyAlignment="1">
      <alignment horizontal="right"/>
    </xf>
    <xf numFmtId="3" fontId="4" fillId="24" borderId="83" xfId="95" applyNumberFormat="1" applyFont="1" applyFill="1" applyBorder="1" applyAlignment="1">
      <alignment horizontal="center"/>
    </xf>
    <xf numFmtId="3" fontId="4" fillId="24" borderId="84" xfId="95" applyNumberFormat="1" applyFont="1" applyFill="1" applyBorder="1" applyAlignment="1">
      <alignment horizontal="center"/>
    </xf>
    <xf numFmtId="3" fontId="4" fillId="24" borderId="84" xfId="95" applyNumberFormat="1" applyFont="1" applyFill="1" applyBorder="1" applyAlignment="1">
      <alignment wrapText="1"/>
    </xf>
    <xf numFmtId="3" fontId="4" fillId="24" borderId="85" xfId="95" applyNumberFormat="1" applyFont="1" applyFill="1" applyBorder="1" applyAlignment="1">
      <alignment horizontal="right"/>
    </xf>
    <xf numFmtId="3" fontId="4" fillId="24" borderId="84" xfId="95" applyNumberFormat="1" applyFont="1" applyFill="1" applyBorder="1" applyAlignment="1">
      <alignment horizontal="right"/>
    </xf>
    <xf numFmtId="3" fontId="4" fillId="24" borderId="86" xfId="95" applyNumberFormat="1" applyFont="1" applyFill="1" applyBorder="1" applyAlignment="1">
      <alignment horizontal="right"/>
    </xf>
    <xf numFmtId="3" fontId="4" fillId="24" borderId="88" xfId="95" applyNumberFormat="1" applyFont="1" applyFill="1" applyBorder="1" applyAlignment="1">
      <alignment horizontal="right"/>
    </xf>
    <xf numFmtId="3" fontId="39" fillId="0" borderId="84" xfId="95" applyNumberFormat="1" applyFont="1" applyBorder="1" applyAlignment="1">
      <alignment horizontal="left" wrapText="1" indent="4"/>
    </xf>
    <xf numFmtId="3" fontId="33" fillId="0" borderId="84" xfId="95" applyNumberFormat="1" applyFont="1" applyBorder="1" applyAlignment="1">
      <alignment horizontal="left" wrapText="1" indent="4"/>
    </xf>
    <xf numFmtId="3" fontId="4" fillId="0" borderId="84" xfId="95" applyNumberFormat="1" applyFont="1" applyBorder="1" applyAlignment="1">
      <alignment horizontal="left" wrapText="1" indent="4"/>
    </xf>
    <xf numFmtId="3" fontId="3" fillId="0" borderId="105" xfId="95" applyNumberFormat="1" applyFont="1" applyBorder="1" applyAlignment="1">
      <alignment horizontal="center" vertical="center"/>
    </xf>
    <xf numFmtId="3" fontId="3" fillId="0" borderId="106" xfId="95" applyNumberFormat="1" applyFont="1" applyBorder="1" applyAlignment="1">
      <alignment horizontal="center" vertical="center"/>
    </xf>
    <xf numFmtId="3" fontId="4" fillId="0" borderId="106" xfId="95" applyNumberFormat="1" applyFont="1" applyBorder="1" applyAlignment="1">
      <alignment horizontal="center" vertical="center" wrapText="1"/>
    </xf>
    <xf numFmtId="3" fontId="4" fillId="0" borderId="107" xfId="95" applyNumberFormat="1" applyFont="1" applyBorder="1" applyAlignment="1">
      <alignment horizontal="right" vertical="center"/>
    </xf>
    <xf numFmtId="3" fontId="4" fillId="0" borderId="106" xfId="95" applyNumberFormat="1" applyFont="1" applyBorder="1" applyAlignment="1">
      <alignment horizontal="right" vertical="center"/>
    </xf>
    <xf numFmtId="3" fontId="4" fillId="0" borderId="108" xfId="95" applyNumberFormat="1" applyFont="1" applyBorder="1" applyAlignment="1">
      <alignment horizontal="right" vertical="center"/>
    </xf>
    <xf numFmtId="3" fontId="4" fillId="0" borderId="75" xfId="95" applyNumberFormat="1" applyFont="1" applyBorder="1" applyAlignment="1">
      <alignment horizontal="right" vertical="center"/>
    </xf>
    <xf numFmtId="3" fontId="39" fillId="0" borderId="82" xfId="95" applyNumberFormat="1" applyFont="1" applyBorder="1" applyAlignment="1">
      <alignment horizontal="center"/>
    </xf>
    <xf numFmtId="3" fontId="39" fillId="0" borderId="70" xfId="95" applyNumberFormat="1" applyFont="1" applyBorder="1" applyAlignment="1">
      <alignment horizontal="center"/>
    </xf>
    <xf numFmtId="3" fontId="39" fillId="0" borderId="70" xfId="95" applyNumberFormat="1" applyFont="1" applyBorder="1" applyAlignment="1">
      <alignment wrapText="1"/>
    </xf>
    <xf numFmtId="3" fontId="39" fillId="0" borderId="71" xfId="95" applyNumberFormat="1" applyFont="1" applyBorder="1" applyAlignment="1">
      <alignment horizontal="right"/>
    </xf>
    <xf numFmtId="3" fontId="39" fillId="0" borderId="70" xfId="95" applyNumberFormat="1" applyFont="1" applyBorder="1" applyAlignment="1">
      <alignment horizontal="right"/>
    </xf>
    <xf numFmtId="3" fontId="39" fillId="0" borderId="72" xfId="95" applyNumberFormat="1" applyFont="1" applyBorder="1" applyAlignment="1">
      <alignment horizontal="right"/>
    </xf>
    <xf numFmtId="3" fontId="39" fillId="0" borderId="89" xfId="95" applyNumberFormat="1" applyFont="1" applyBorder="1" applyAlignment="1">
      <alignment horizontal="right"/>
    </xf>
    <xf numFmtId="3" fontId="4" fillId="0" borderId="101" xfId="95" applyNumberFormat="1" applyFont="1" applyBorder="1" applyAlignment="1">
      <alignment horizontal="center"/>
    </xf>
    <xf numFmtId="3" fontId="4" fillId="0" borderId="109" xfId="95" applyNumberFormat="1" applyFont="1" applyBorder="1" applyAlignment="1">
      <alignment horizontal="center"/>
    </xf>
    <xf numFmtId="3" fontId="4" fillId="0" borderId="109" xfId="95" applyNumberFormat="1" applyFont="1" applyBorder="1" applyAlignment="1">
      <alignment wrapText="1"/>
    </xf>
    <xf numFmtId="3" fontId="4" fillId="0" borderId="110" xfId="95" applyNumberFormat="1" applyFont="1" applyBorder="1" applyAlignment="1">
      <alignment horizontal="right"/>
    </xf>
    <xf numFmtId="3" fontId="4" fillId="0" borderId="109" xfId="95" applyNumberFormat="1" applyFont="1" applyBorder="1" applyAlignment="1">
      <alignment horizontal="right"/>
    </xf>
    <xf numFmtId="3" fontId="4" fillId="0" borderId="111" xfId="95" applyNumberFormat="1" applyFont="1" applyBorder="1" applyAlignment="1">
      <alignment horizontal="right"/>
    </xf>
    <xf numFmtId="3" fontId="4" fillId="0" borderId="77" xfId="95" applyNumberFormat="1" applyFont="1" applyBorder="1" applyAlignment="1">
      <alignment horizontal="right"/>
    </xf>
    <xf numFmtId="3" fontId="23" fillId="0" borderId="112" xfId="0" applyNumberFormat="1" applyFont="1" applyBorder="1" applyAlignment="1">
      <alignment horizontal="center" vertical="center" wrapText="1"/>
    </xf>
    <xf numFmtId="3" fontId="23" fillId="0" borderId="113" xfId="0" applyNumberFormat="1" applyFont="1" applyBorder="1" applyAlignment="1">
      <alignment horizontal="center" vertical="center" wrapText="1"/>
    </xf>
    <xf numFmtId="3" fontId="23" fillId="0" borderId="37" xfId="0" applyNumberFormat="1" applyFont="1" applyBorder="1" applyAlignment="1">
      <alignment horizontal="center" vertical="center" wrapText="1"/>
    </xf>
    <xf numFmtId="3" fontId="24" fillId="0" borderId="27" xfId="0" applyNumberFormat="1" applyFont="1" applyBorder="1" applyAlignment="1">
      <alignment horizontal="center"/>
    </xf>
    <xf numFmtId="3" fontId="24" fillId="0" borderId="114" xfId="0" applyNumberFormat="1" applyFont="1" applyBorder="1" applyAlignment="1">
      <alignment horizontal="center"/>
    </xf>
    <xf numFmtId="3" fontId="23" fillId="0" borderId="27" xfId="0" applyNumberFormat="1" applyFont="1" applyBorder="1" applyAlignment="1">
      <alignment horizontal="right"/>
    </xf>
    <xf numFmtId="3" fontId="23" fillId="0" borderId="12" xfId="0" applyNumberFormat="1" applyFont="1" applyBorder="1" applyAlignment="1">
      <alignment horizontal="right"/>
    </xf>
    <xf numFmtId="3" fontId="23" fillId="0" borderId="27" xfId="0" applyNumberFormat="1" applyFont="1" applyBorder="1"/>
    <xf numFmtId="3" fontId="23" fillId="0" borderId="114" xfId="0" applyNumberFormat="1" applyFont="1" applyBorder="1"/>
    <xf numFmtId="3" fontId="23" fillId="0" borderId="12" xfId="0" applyNumberFormat="1" applyFont="1" applyBorder="1"/>
    <xf numFmtId="3" fontId="23" fillId="0" borderId="27" xfId="0" applyNumberFormat="1" applyFont="1" applyBorder="1" applyAlignment="1">
      <alignment vertical="top"/>
    </xf>
    <xf numFmtId="3" fontId="23" fillId="0" borderId="12" xfId="0" applyNumberFormat="1" applyFont="1" applyBorder="1" applyAlignment="1">
      <alignment vertical="top"/>
    </xf>
    <xf numFmtId="3" fontId="24" fillId="0" borderId="29" xfId="0" applyNumberFormat="1" applyFont="1" applyBorder="1" applyAlignment="1">
      <alignment vertical="center"/>
    </xf>
    <xf numFmtId="3" fontId="24" fillId="0" borderId="18" xfId="0" applyNumberFormat="1" applyFont="1" applyBorder="1" applyAlignment="1">
      <alignment vertical="center"/>
    </xf>
    <xf numFmtId="3" fontId="24" fillId="0" borderId="29" xfId="0" applyNumberFormat="1" applyFont="1" applyBorder="1" applyAlignment="1">
      <alignment horizontal="right" vertical="center"/>
    </xf>
    <xf numFmtId="3" fontId="24" fillId="0" borderId="19" xfId="0" applyNumberFormat="1" applyFont="1" applyBorder="1" applyAlignment="1">
      <alignment horizontal="right" vertical="center"/>
    </xf>
    <xf numFmtId="3" fontId="23" fillId="0" borderId="114" xfId="0" applyNumberFormat="1" applyFont="1" applyBorder="1" applyAlignment="1">
      <alignment horizontal="right"/>
    </xf>
    <xf numFmtId="3" fontId="24" fillId="0" borderId="115" xfId="0" applyNumberFormat="1" applyFont="1" applyBorder="1" applyAlignment="1">
      <alignment vertical="center"/>
    </xf>
    <xf numFmtId="3" fontId="24" fillId="0" borderId="116" xfId="0" applyNumberFormat="1" applyFont="1" applyBorder="1" applyAlignment="1">
      <alignment vertical="center"/>
    </xf>
    <xf numFmtId="3" fontId="24" fillId="0" borderId="115" xfId="0" applyNumberFormat="1" applyFont="1" applyBorder="1" applyAlignment="1">
      <alignment horizontal="right" vertical="center"/>
    </xf>
    <xf numFmtId="3" fontId="24" fillId="0" borderId="117" xfId="0" applyNumberFormat="1" applyFont="1" applyBorder="1" applyAlignment="1">
      <alignment horizontal="right" vertical="center"/>
    </xf>
    <xf numFmtId="3" fontId="24" fillId="0" borderId="118" xfId="0" applyNumberFormat="1" applyFont="1" applyBorder="1" applyAlignment="1">
      <alignment vertical="center"/>
    </xf>
    <xf numFmtId="3" fontId="23" fillId="0" borderId="27" xfId="0" applyNumberFormat="1" applyFont="1" applyBorder="1" applyAlignment="1">
      <alignment vertical="center"/>
    </xf>
    <xf numFmtId="3" fontId="23" fillId="0" borderId="114" xfId="0" applyNumberFormat="1" applyFont="1" applyBorder="1" applyAlignment="1">
      <alignment vertical="center"/>
    </xf>
    <xf numFmtId="3" fontId="23" fillId="0" borderId="12" xfId="0" applyNumberFormat="1" applyFont="1" applyBorder="1" applyAlignment="1">
      <alignment vertical="center"/>
    </xf>
    <xf numFmtId="3" fontId="23" fillId="0" borderId="115" xfId="0" applyNumberFormat="1" applyFont="1" applyBorder="1" applyAlignment="1">
      <alignment vertical="center"/>
    </xf>
    <xf numFmtId="3" fontId="23" fillId="0" borderId="116" xfId="0" applyNumberFormat="1" applyFont="1" applyBorder="1" applyAlignment="1">
      <alignment vertical="center"/>
    </xf>
    <xf numFmtId="3" fontId="23" fillId="0" borderId="117" xfId="0" applyNumberFormat="1" applyFont="1" applyBorder="1" applyAlignment="1">
      <alignment vertical="center"/>
    </xf>
    <xf numFmtId="3" fontId="24" fillId="0" borderId="119" xfId="0" applyNumberFormat="1" applyFont="1" applyBorder="1" applyAlignment="1">
      <alignment vertical="center"/>
    </xf>
    <xf numFmtId="3" fontId="24" fillId="0" borderId="120" xfId="0" applyNumberFormat="1" applyFont="1" applyBorder="1" applyAlignment="1">
      <alignment vertical="center"/>
    </xf>
    <xf numFmtId="3" fontId="24" fillId="0" borderId="27" xfId="0" applyNumberFormat="1" applyFont="1" applyBorder="1" applyAlignment="1">
      <alignment horizontal="right" vertical="center"/>
    </xf>
    <xf numFmtId="3" fontId="24" fillId="0" borderId="12" xfId="0" applyNumberFormat="1" applyFont="1" applyBorder="1" applyAlignment="1">
      <alignment horizontal="right" vertical="center"/>
    </xf>
    <xf numFmtId="3" fontId="24" fillId="0" borderId="27" xfId="0" applyNumberFormat="1" applyFont="1" applyBorder="1" applyAlignment="1">
      <alignment vertical="center"/>
    </xf>
    <xf numFmtId="3" fontId="24" fillId="0" borderId="114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3" fontId="24" fillId="0" borderId="36" xfId="0" applyNumberFormat="1" applyFont="1" applyBorder="1" applyAlignment="1">
      <alignment vertical="center"/>
    </xf>
    <xf numFmtId="3" fontId="24" fillId="0" borderId="16" xfId="0" applyNumberFormat="1" applyFont="1" applyBorder="1" applyAlignment="1">
      <alignment vertical="center"/>
    </xf>
    <xf numFmtId="3" fontId="24" fillId="0" borderId="36" xfId="0" applyNumberFormat="1" applyFont="1" applyBorder="1" applyAlignment="1">
      <alignment horizontal="right" vertical="center"/>
    </xf>
    <xf numFmtId="3" fontId="24" fillId="0" borderId="17" xfId="0" applyNumberFormat="1" applyFont="1" applyBorder="1" applyAlignment="1">
      <alignment horizontal="right" vertical="center"/>
    </xf>
    <xf numFmtId="165" fontId="23" fillId="0" borderId="121" xfId="98" applyNumberFormat="1" applyFont="1" applyBorder="1" applyAlignment="1">
      <alignment horizontal="center"/>
    </xf>
    <xf numFmtId="165" fontId="23" fillId="0" borderId="12" xfId="98" applyNumberFormat="1" applyFont="1" applyBorder="1" applyAlignment="1">
      <alignment horizontal="center"/>
    </xf>
    <xf numFmtId="165" fontId="23" fillId="0" borderId="122" xfId="98" applyNumberFormat="1" applyFont="1" applyBorder="1" applyAlignment="1">
      <alignment horizontal="center"/>
    </xf>
    <xf numFmtId="165" fontId="23" fillId="0" borderId="60" xfId="98" applyNumberFormat="1" applyFont="1" applyBorder="1" applyAlignment="1">
      <alignment horizontal="center"/>
    </xf>
    <xf numFmtId="3" fontId="3" fillId="0" borderId="0" xfId="95" applyNumberFormat="1" applyFont="1" applyAlignment="1">
      <alignment vertical="center" wrapText="1"/>
    </xf>
    <xf numFmtId="3" fontId="3" fillId="0" borderId="0" xfId="0" applyNumberFormat="1" applyFont="1" applyAlignment="1">
      <alignment horizontal="left" vertical="top"/>
    </xf>
    <xf numFmtId="3" fontId="3" fillId="0" borderId="123" xfId="95" applyNumberFormat="1" applyFont="1" applyBorder="1" applyAlignment="1">
      <alignment horizontal="right" wrapText="1"/>
    </xf>
    <xf numFmtId="3" fontId="3" fillId="0" borderId="124" xfId="95" applyNumberFormat="1" applyFont="1" applyBorder="1" applyAlignment="1">
      <alignment horizontal="right" wrapText="1"/>
    </xf>
    <xf numFmtId="3" fontId="4" fillId="0" borderId="125" xfId="95" applyNumberFormat="1" applyFont="1" applyBorder="1" applyAlignment="1">
      <alignment horizontal="right" vertical="center" wrapText="1"/>
    </xf>
    <xf numFmtId="3" fontId="4" fillId="0" borderId="126" xfId="96" applyNumberFormat="1" applyFont="1" applyBorder="1" applyAlignment="1">
      <alignment wrapText="1"/>
    </xf>
    <xf numFmtId="3" fontId="4" fillId="0" borderId="127" xfId="96" applyNumberFormat="1" applyFont="1" applyBorder="1" applyAlignment="1">
      <alignment wrapText="1"/>
    </xf>
    <xf numFmtId="3" fontId="4" fillId="0" borderId="68" xfId="96" applyNumberFormat="1" applyFont="1" applyBorder="1" applyAlignment="1">
      <alignment wrapText="1"/>
    </xf>
    <xf numFmtId="3" fontId="4" fillId="0" borderId="130" xfId="96" applyNumberFormat="1" applyFont="1" applyBorder="1" applyAlignment="1">
      <alignment wrapText="1"/>
    </xf>
    <xf numFmtId="3" fontId="4" fillId="0" borderId="132" xfId="96" applyNumberFormat="1" applyFont="1" applyBorder="1" applyAlignment="1">
      <alignment vertical="center" wrapText="1"/>
    </xf>
    <xf numFmtId="3" fontId="4" fillId="0" borderId="133" xfId="96" applyNumberFormat="1" applyFont="1" applyBorder="1" applyAlignment="1">
      <alignment vertical="center" wrapText="1"/>
    </xf>
    <xf numFmtId="3" fontId="3" fillId="0" borderId="131" xfId="96" applyNumberFormat="1" applyFont="1" applyBorder="1" applyAlignment="1">
      <alignment wrapText="1"/>
    </xf>
    <xf numFmtId="3" fontId="3" fillId="0" borderId="128" xfId="96" applyNumberFormat="1" applyFont="1" applyBorder="1" applyAlignment="1">
      <alignment wrapText="1"/>
    </xf>
    <xf numFmtId="3" fontId="37" fillId="0" borderId="103" xfId="0" applyNumberFormat="1" applyFont="1" applyBorder="1"/>
    <xf numFmtId="3" fontId="4" fillId="0" borderId="82" xfId="95" applyNumberFormat="1" applyFont="1" applyBorder="1" applyAlignment="1">
      <alignment horizontal="center"/>
    </xf>
    <xf numFmtId="3" fontId="4" fillId="0" borderId="70" xfId="95" applyNumberFormat="1" applyFont="1" applyBorder="1" applyAlignment="1">
      <alignment horizontal="center"/>
    </xf>
    <xf numFmtId="3" fontId="4" fillId="0" borderId="70" xfId="95" applyNumberFormat="1" applyFont="1" applyBorder="1" applyAlignment="1">
      <alignment wrapText="1"/>
    </xf>
    <xf numFmtId="3" fontId="4" fillId="0" borderId="71" xfId="95" applyNumberFormat="1" applyFont="1" applyBorder="1" applyAlignment="1">
      <alignment horizontal="right"/>
    </xf>
    <xf numFmtId="3" fontId="4" fillId="0" borderId="70" xfId="95" applyNumberFormat="1" applyFont="1" applyBorder="1" applyAlignment="1">
      <alignment horizontal="right"/>
    </xf>
    <xf numFmtId="3" fontId="4" fillId="0" borderId="72" xfId="95" applyNumberFormat="1" applyFont="1" applyBorder="1" applyAlignment="1">
      <alignment horizontal="right"/>
    </xf>
    <xf numFmtId="3" fontId="4" fillId="0" borderId="91" xfId="95" applyNumberFormat="1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95" applyNumberFormat="1" applyFont="1" applyAlignment="1">
      <alignment horizontal="center"/>
    </xf>
    <xf numFmtId="3" fontId="4" fillId="0" borderId="0" xfId="95" applyNumberFormat="1" applyFont="1" applyAlignment="1">
      <alignment horizontal="center" vertical="center"/>
    </xf>
    <xf numFmtId="3" fontId="4" fillId="0" borderId="75" xfId="95" applyNumberFormat="1" applyFont="1" applyBorder="1" applyAlignment="1">
      <alignment horizontal="center" vertical="center" wrapText="1"/>
    </xf>
    <xf numFmtId="3" fontId="4" fillId="0" borderId="77" xfId="95" applyNumberFormat="1" applyFont="1" applyBorder="1" applyAlignment="1">
      <alignment horizontal="center" vertical="center" wrapText="1"/>
    </xf>
    <xf numFmtId="3" fontId="4" fillId="0" borderId="80" xfId="0" applyNumberFormat="1" applyFont="1" applyBorder="1" applyAlignment="1">
      <alignment horizontal="center" vertical="center" textRotation="90"/>
    </xf>
    <xf numFmtId="3" fontId="4" fillId="0" borderId="81" xfId="0" applyNumberFormat="1" applyFont="1" applyBorder="1" applyAlignment="1">
      <alignment horizontal="center" vertical="center" textRotation="90"/>
    </xf>
    <xf numFmtId="3" fontId="3" fillId="0" borderId="43" xfId="0" applyNumberFormat="1" applyFont="1" applyBorder="1" applyAlignment="1">
      <alignment horizontal="center" vertical="center"/>
    </xf>
    <xf numFmtId="3" fontId="3" fillId="0" borderId="92" xfId="0" applyNumberFormat="1" applyFont="1" applyBorder="1" applyAlignment="1">
      <alignment horizontal="center" vertical="center"/>
    </xf>
    <xf numFmtId="3" fontId="4" fillId="0" borderId="62" xfId="0" applyNumberFormat="1" applyFont="1" applyBorder="1" applyAlignment="1">
      <alignment horizontal="center" vertical="center" textRotation="90"/>
    </xf>
    <xf numFmtId="3" fontId="4" fillId="0" borderId="65" xfId="0" applyNumberFormat="1" applyFont="1" applyBorder="1" applyAlignment="1">
      <alignment horizontal="center" vertical="center" textRotation="90"/>
    </xf>
    <xf numFmtId="0" fontId="4" fillId="0" borderId="43" xfId="95" applyFont="1" applyBorder="1" applyAlignment="1">
      <alignment horizontal="center" vertical="center" wrapText="1"/>
    </xf>
    <xf numFmtId="0" fontId="4" fillId="0" borderId="48" xfId="95" applyFont="1" applyBorder="1" applyAlignment="1">
      <alignment horizontal="center" vertical="center" wrapText="1"/>
    </xf>
    <xf numFmtId="3" fontId="4" fillId="0" borderId="63" xfId="94" applyNumberFormat="1" applyFont="1" applyBorder="1" applyAlignment="1">
      <alignment horizontal="center" vertical="center" wrapText="1"/>
    </xf>
    <xf numFmtId="3" fontId="4" fillId="0" borderId="66" xfId="94" applyNumberFormat="1" applyFont="1" applyBorder="1" applyAlignment="1">
      <alignment horizontal="center" vertical="center" wrapText="1"/>
    </xf>
    <xf numFmtId="0" fontId="4" fillId="0" borderId="0" xfId="94" applyFont="1" applyAlignment="1">
      <alignment horizontal="center"/>
    </xf>
    <xf numFmtId="3" fontId="4" fillId="0" borderId="61" xfId="0" applyNumberFormat="1" applyFont="1" applyBorder="1" applyAlignment="1">
      <alignment horizontal="center" vertical="center" textRotation="90"/>
    </xf>
    <xf numFmtId="3" fontId="4" fillId="0" borderId="64" xfId="0" applyNumberFormat="1" applyFont="1" applyBorder="1" applyAlignment="1">
      <alignment horizontal="center" vertical="center" textRotation="90"/>
    </xf>
    <xf numFmtId="0" fontId="4" fillId="0" borderId="62" xfId="94" applyFont="1" applyBorder="1" applyAlignment="1">
      <alignment horizontal="center" vertical="center" wrapText="1"/>
    </xf>
    <xf numFmtId="0" fontId="4" fillId="0" borderId="65" xfId="94" applyFont="1" applyBorder="1" applyAlignment="1">
      <alignment horizontal="center" vertical="center" wrapText="1"/>
    </xf>
    <xf numFmtId="3" fontId="4" fillId="0" borderId="43" xfId="94" applyNumberFormat="1" applyFont="1" applyBorder="1" applyAlignment="1">
      <alignment horizontal="center" vertical="center" wrapText="1"/>
    </xf>
    <xf numFmtId="3" fontId="4" fillId="0" borderId="48" xfId="94" applyNumberFormat="1" applyFont="1" applyBorder="1" applyAlignment="1">
      <alignment horizontal="center" vertical="center" wrapText="1"/>
    </xf>
    <xf numFmtId="3" fontId="4" fillId="0" borderId="129" xfId="94" applyNumberFormat="1" applyFont="1" applyBorder="1" applyAlignment="1">
      <alignment horizontal="center" vertical="center" wrapText="1"/>
    </xf>
    <xf numFmtId="3" fontId="4" fillId="0" borderId="58" xfId="94" applyNumberFormat="1" applyFont="1" applyBorder="1" applyAlignment="1">
      <alignment horizontal="center" vertical="center" wrapText="1"/>
    </xf>
    <xf numFmtId="3" fontId="4" fillId="0" borderId="76" xfId="94" applyNumberFormat="1" applyFont="1" applyBorder="1" applyAlignment="1">
      <alignment horizontal="center" vertical="center" wrapText="1"/>
    </xf>
    <xf numFmtId="3" fontId="4" fillId="0" borderId="59" xfId="94" applyNumberFormat="1" applyFont="1" applyBorder="1" applyAlignment="1">
      <alignment horizontal="center" vertical="center" wrapText="1"/>
    </xf>
    <xf numFmtId="0" fontId="28" fillId="0" borderId="57" xfId="82" applyFont="1" applyBorder="1" applyAlignment="1">
      <alignment horizontal="left" vertical="center" indent="1"/>
    </xf>
    <xf numFmtId="0" fontId="28" fillId="0" borderId="13" xfId="82" applyFont="1" applyBorder="1" applyAlignment="1">
      <alignment horizontal="left" vertical="center" indent="1"/>
    </xf>
    <xf numFmtId="0" fontId="28" fillId="0" borderId="14" xfId="82" applyFont="1" applyBorder="1" applyAlignment="1">
      <alignment horizontal="left" vertical="center" indent="1"/>
    </xf>
    <xf numFmtId="0" fontId="23" fillId="0" borderId="0" xfId="0" applyFont="1" applyAlignment="1">
      <alignment horizontal="left" vertical="center"/>
    </xf>
    <xf numFmtId="0" fontId="24" fillId="0" borderId="0" xfId="83" applyFont="1" applyAlignment="1">
      <alignment horizontal="center" vertical="center"/>
    </xf>
    <xf numFmtId="0" fontId="26" fillId="0" borderId="0" xfId="83" applyFont="1" applyAlignment="1">
      <alignment horizontal="center" vertical="center"/>
    </xf>
    <xf numFmtId="0" fontId="28" fillId="0" borderId="58" xfId="82" applyFont="1" applyBorder="1" applyAlignment="1">
      <alignment horizontal="left" vertical="center" indent="1"/>
    </xf>
    <xf numFmtId="0" fontId="28" fillId="0" borderId="59" xfId="82" applyFont="1" applyBorder="1" applyAlignment="1">
      <alignment horizontal="left" vertical="center" indent="1"/>
    </xf>
    <xf numFmtId="0" fontId="28" fillId="0" borderId="60" xfId="82" applyFont="1" applyBorder="1" applyAlignment="1">
      <alignment horizontal="left" vertical="center" indent="1"/>
    </xf>
  </cellXfs>
  <cellStyles count="9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8000000}"/>
    <cellStyle name="20% - Accent2" xfId="8" xr:uid="{00000000-0005-0000-0000-000009000000}"/>
    <cellStyle name="20% - Accent3" xfId="9" xr:uid="{00000000-0005-0000-0000-00000A000000}"/>
    <cellStyle name="20% - Accent4" xfId="10" xr:uid="{00000000-0005-0000-0000-00000B000000}"/>
    <cellStyle name="20% - Accent5" xfId="11" xr:uid="{00000000-0005-0000-0000-00000C000000}"/>
    <cellStyle name="20% - Accent6" xfId="12" xr:uid="{00000000-0005-0000-0000-00000D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6000000}"/>
    <cellStyle name="40% - Accent2" xfId="20" xr:uid="{00000000-0005-0000-0000-000017000000}"/>
    <cellStyle name="40% - Accent3" xfId="21" xr:uid="{00000000-0005-0000-0000-000018000000}"/>
    <cellStyle name="40% - Accent4" xfId="22" xr:uid="{00000000-0005-0000-0000-000019000000}"/>
    <cellStyle name="40% - Accent5" xfId="23" xr:uid="{00000000-0005-0000-0000-00001A000000}"/>
    <cellStyle name="40% - Accent6" xfId="24" xr:uid="{00000000-0005-0000-0000-00001B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24000000}"/>
    <cellStyle name="60% - Accent2" xfId="32" xr:uid="{00000000-0005-0000-0000-000025000000}"/>
    <cellStyle name="60% - Accent3" xfId="33" xr:uid="{00000000-0005-0000-0000-000026000000}"/>
    <cellStyle name="60% - Accent4" xfId="34" xr:uid="{00000000-0005-0000-0000-000027000000}"/>
    <cellStyle name="60% - Accent5" xfId="35" xr:uid="{00000000-0005-0000-0000-000028000000}"/>
    <cellStyle name="60% - Accent6" xfId="36" xr:uid="{00000000-0005-0000-0000-000029000000}"/>
    <cellStyle name="Accent1" xfId="37" xr:uid="{00000000-0005-0000-0000-00002A000000}"/>
    <cellStyle name="Accent2" xfId="38" xr:uid="{00000000-0005-0000-0000-00002B000000}"/>
    <cellStyle name="Accent3" xfId="39" xr:uid="{00000000-0005-0000-0000-00002C000000}"/>
    <cellStyle name="Accent4" xfId="40" xr:uid="{00000000-0005-0000-0000-00002D000000}"/>
    <cellStyle name="Accent5" xfId="41" xr:uid="{00000000-0005-0000-0000-00002E000000}"/>
    <cellStyle name="Accent6" xfId="42" xr:uid="{00000000-0005-0000-0000-00002F000000}"/>
    <cellStyle name="Bad" xfId="43" xr:uid="{00000000-0005-0000-0000-000030000000}"/>
    <cellStyle name="Bevitel" xfId="44" builtinId="20" customBuiltin="1"/>
    <cellStyle name="Calculation" xfId="45" xr:uid="{00000000-0005-0000-0000-000032000000}"/>
    <cellStyle name="Check Cell" xfId="46" xr:uid="{00000000-0005-0000-0000-000033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A000000}"/>
    <cellStyle name="Ezres 2" xfId="54" xr:uid="{00000000-0005-0000-0000-00003B000000}"/>
    <cellStyle name="Ezres 3" xfId="55" xr:uid="{00000000-0005-0000-0000-00003C000000}"/>
    <cellStyle name="Ezres 4" xfId="56" xr:uid="{00000000-0005-0000-0000-00003D000000}"/>
    <cellStyle name="Figyelmeztetés" xfId="57" builtinId="11" customBuiltin="1"/>
    <cellStyle name="Good" xfId="58" xr:uid="{00000000-0005-0000-0000-00003F000000}"/>
    <cellStyle name="Heading 1" xfId="59" xr:uid="{00000000-0005-0000-0000-000040000000}"/>
    <cellStyle name="Heading 2" xfId="60" xr:uid="{00000000-0005-0000-0000-000041000000}"/>
    <cellStyle name="Heading 3" xfId="61" xr:uid="{00000000-0005-0000-0000-000042000000}"/>
    <cellStyle name="Heading 4" xfId="62" xr:uid="{00000000-0005-0000-0000-000043000000}"/>
    <cellStyle name="Hivatkozott cella" xfId="63" builtinId="24" customBuiltin="1"/>
    <cellStyle name="Input" xfId="64" xr:uid="{00000000-0005-0000-0000-000045000000}"/>
    <cellStyle name="Jegyzet" xfId="65" builtinId="10" customBuiltin="1"/>
    <cellStyle name="Jelölőszín 1" xfId="66" builtinId="29" customBuiltin="1"/>
    <cellStyle name="Jelölőszín 2" xfId="67" builtinId="33" customBuiltin="1"/>
    <cellStyle name="Jelölőszín 3" xfId="68" builtinId="37" customBuiltin="1"/>
    <cellStyle name="Jelölőszín 4" xfId="69" builtinId="41" customBuiltin="1"/>
    <cellStyle name="Jelölőszín 5" xfId="70" builtinId="45" customBuiltin="1"/>
    <cellStyle name="Jelölőszín 6" xfId="71" builtinId="49" customBuiltin="1"/>
    <cellStyle name="Jó" xfId="72" builtinId="26" customBuiltin="1"/>
    <cellStyle name="Kimenet" xfId="73" builtinId="21" customBuiltin="1"/>
    <cellStyle name="Linked Cell" xfId="74" xr:uid="{00000000-0005-0000-0000-000049000000}"/>
    <cellStyle name="Magyarázó szöveg" xfId="75" builtinId="53" customBuiltin="1"/>
    <cellStyle name="Neutral" xfId="76" xr:uid="{00000000-0005-0000-0000-00004B000000}"/>
    <cellStyle name="Normál" xfId="0" builtinId="0"/>
    <cellStyle name="Normál 2" xfId="77" xr:uid="{00000000-0005-0000-0000-00004D000000}"/>
    <cellStyle name="Normál 3" xfId="78" xr:uid="{00000000-0005-0000-0000-00004E000000}"/>
    <cellStyle name="Normál 4" xfId="79" xr:uid="{00000000-0005-0000-0000-00004F000000}"/>
    <cellStyle name="Normál 5" xfId="80" xr:uid="{00000000-0005-0000-0000-000050000000}"/>
    <cellStyle name="Normál_2007.évi konc. összefoglaló bevétel" xfId="81" xr:uid="{00000000-0005-0000-0000-000051000000}"/>
    <cellStyle name="Normál_2007.évi konc. összefoglaló bevétel 2" xfId="95" xr:uid="{00000000-0005-0000-0000-000052000000}"/>
    <cellStyle name="Normál_Beruházási tábla 2007 2" xfId="96" xr:uid="{00000000-0005-0000-0000-000053000000}"/>
    <cellStyle name="Normál_EU-s tábla kv-hez 2" xfId="97" xr:uid="{00000000-0005-0000-0000-000054000000}"/>
    <cellStyle name="Normál_SEGEDLETEK" xfId="82" xr:uid="{00000000-0005-0000-0000-000055000000}"/>
    <cellStyle name="Normál_Városfejlesztési Iroda - 2008. kv. tervezés" xfId="83" xr:uid="{00000000-0005-0000-0000-000056000000}"/>
    <cellStyle name="Normál_Városfejlesztési Iroda - 2008. kv. tervezés 2" xfId="94" xr:uid="{00000000-0005-0000-0000-000057000000}"/>
    <cellStyle name="Note" xfId="84" xr:uid="{00000000-0005-0000-0000-000058000000}"/>
    <cellStyle name="Output" xfId="85" xr:uid="{00000000-0005-0000-0000-000059000000}"/>
    <cellStyle name="Összesen" xfId="86" builtinId="25" customBuiltin="1"/>
    <cellStyle name="Rossz" xfId="87" builtinId="27" customBuiltin="1"/>
    <cellStyle name="Semleges" xfId="88" builtinId="28" customBuiltin="1"/>
    <cellStyle name="Számítás" xfId="89" builtinId="22" customBuiltin="1"/>
    <cellStyle name="Százalék 2" xfId="90" xr:uid="{00000000-0005-0000-0000-00005E000000}"/>
    <cellStyle name="Százalék 2 2" xfId="98" xr:uid="{00000000-0005-0000-0000-00005F000000}"/>
    <cellStyle name="Title" xfId="91" xr:uid="{00000000-0005-0000-0000-000060000000}"/>
    <cellStyle name="Total" xfId="92" xr:uid="{00000000-0005-0000-0000-000061000000}"/>
    <cellStyle name="Warning Text" xfId="9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pucsek\Documents\2021%20home\Nemzetis&#233;gek\2021.%20&#233;vi%20k&#246;ls&#233;gvet&#233;s%20tervez&#233;s\2016.%20&#233;vi%20El&#337;ri&#225;nyzat%20felhaszn&#225;l&#225;si%20terv\2016.%20&#233;vi%20El&#337;ir&#225;nyzat%20felhaszn&#225;l&#225;si%20terv%20Lengy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dviditási terv"/>
      <sheetName val="Részletes"/>
    </sheetNames>
    <sheetDataSet>
      <sheetData sheetId="0"/>
      <sheetData sheetId="1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  <row r="35">
          <cell r="G35">
            <v>0</v>
          </cell>
          <cell r="H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E12A-7B2F-4ED0-9286-984FD5DDFC0B}">
  <sheetPr>
    <pageSetUpPr fitToPage="1"/>
  </sheetPr>
  <dimension ref="A1:I489"/>
  <sheetViews>
    <sheetView tabSelected="1" view="pageBreakPreview" topLeftCell="A3" zoomScaleNormal="100" workbookViewId="0">
      <selection activeCell="A23" sqref="A23"/>
    </sheetView>
  </sheetViews>
  <sheetFormatPr defaultColWidth="9.140625" defaultRowHeight="16.5" x14ac:dyDescent="0.3"/>
  <cols>
    <col min="1" max="1" width="3.5703125" style="265" bestFit="1" customWidth="1"/>
    <col min="2" max="2" width="3.7109375" style="208" customWidth="1"/>
    <col min="3" max="3" width="4.140625" style="210" customWidth="1"/>
    <col min="4" max="4" width="81.28515625" style="267" bestFit="1" customWidth="1"/>
    <col min="5" max="5" width="15.28515625" style="278" bestFit="1" customWidth="1"/>
    <col min="6" max="6" width="10.28515625" style="208" bestFit="1" customWidth="1"/>
    <col min="7" max="16384" width="9.140625" style="208"/>
  </cols>
  <sheetData>
    <row r="1" spans="1:9" s="56" customFormat="1" x14ac:dyDescent="0.2">
      <c r="A1" s="264"/>
      <c r="B1" s="437" t="s">
        <v>174</v>
      </c>
      <c r="C1" s="437"/>
      <c r="D1" s="437"/>
      <c r="E1" s="28"/>
      <c r="F1" s="28"/>
      <c r="G1" s="28"/>
    </row>
    <row r="2" spans="1:9" s="56" customFormat="1" ht="17.25" x14ac:dyDescent="0.3">
      <c r="A2" s="265"/>
      <c r="B2" s="438" t="s">
        <v>175</v>
      </c>
      <c r="C2" s="438"/>
      <c r="D2" s="438"/>
      <c r="E2" s="438"/>
    </row>
    <row r="3" spans="1:9" s="56" customFormat="1" x14ac:dyDescent="0.3">
      <c r="A3" s="265"/>
      <c r="B3" s="439" t="s">
        <v>122</v>
      </c>
      <c r="C3" s="439"/>
      <c r="D3" s="439"/>
      <c r="E3" s="439"/>
      <c r="F3" s="266"/>
      <c r="G3" s="266"/>
      <c r="H3" s="266"/>
      <c r="I3" s="266"/>
    </row>
    <row r="4" spans="1:9" s="56" customFormat="1" x14ac:dyDescent="0.3">
      <c r="A4" s="265"/>
      <c r="B4" s="439" t="s">
        <v>176</v>
      </c>
      <c r="C4" s="439"/>
      <c r="D4" s="439"/>
      <c r="E4" s="439"/>
    </row>
    <row r="5" spans="1:9" s="56" customFormat="1" x14ac:dyDescent="0.3">
      <c r="A5" s="265"/>
      <c r="B5" s="439" t="s">
        <v>217</v>
      </c>
      <c r="C5" s="439"/>
      <c r="D5" s="439"/>
      <c r="E5" s="439"/>
    </row>
    <row r="6" spans="1:9" x14ac:dyDescent="0.3">
      <c r="C6" s="210" t="s">
        <v>177</v>
      </c>
      <c r="E6" s="268" t="s">
        <v>77</v>
      </c>
    </row>
    <row r="7" spans="1:9" s="206" customFormat="1" ht="17.25" thickBot="1" x14ac:dyDescent="0.35">
      <c r="A7" s="265"/>
      <c r="C7" s="207"/>
      <c r="D7" s="269" t="s">
        <v>8</v>
      </c>
      <c r="E7" s="244" t="s">
        <v>9</v>
      </c>
    </row>
    <row r="8" spans="1:9" s="274" customFormat="1" ht="18" thickBot="1" x14ac:dyDescent="0.35">
      <c r="A8" s="265"/>
      <c r="B8" s="270"/>
      <c r="C8" s="271"/>
      <c r="D8" s="272" t="s">
        <v>0</v>
      </c>
      <c r="E8" s="273" t="s">
        <v>178</v>
      </c>
    </row>
    <row r="9" spans="1:9" ht="24.75" customHeight="1" x14ac:dyDescent="0.35">
      <c r="A9" s="265">
        <v>1</v>
      </c>
      <c r="B9" s="275" t="s">
        <v>179</v>
      </c>
      <c r="C9" s="276"/>
      <c r="D9" s="277" t="s">
        <v>180</v>
      </c>
    </row>
    <row r="10" spans="1:9" ht="17.25" x14ac:dyDescent="0.35">
      <c r="A10" s="265">
        <v>2</v>
      </c>
      <c r="C10" s="279" t="s">
        <v>26</v>
      </c>
      <c r="D10" s="280" t="s">
        <v>181</v>
      </c>
      <c r="E10" s="281"/>
    </row>
    <row r="11" spans="1:9" ht="17.25" x14ac:dyDescent="0.35">
      <c r="A11" s="265">
        <v>3</v>
      </c>
      <c r="C11" s="279"/>
      <c r="D11" s="282" t="s">
        <v>227</v>
      </c>
      <c r="E11" s="278">
        <v>1493</v>
      </c>
    </row>
    <row r="12" spans="1:9" ht="17.25" x14ac:dyDescent="0.35">
      <c r="A12" s="265">
        <v>4</v>
      </c>
      <c r="C12" s="279"/>
      <c r="D12" s="283" t="s">
        <v>214</v>
      </c>
      <c r="E12" s="429">
        <f>SUM(E11)</f>
        <v>1493</v>
      </c>
    </row>
    <row r="13" spans="1:9" ht="17.25" x14ac:dyDescent="0.35">
      <c r="A13" s="265">
        <v>5</v>
      </c>
      <c r="C13" s="279" t="s">
        <v>28</v>
      </c>
      <c r="D13" s="280" t="s">
        <v>30</v>
      </c>
    </row>
    <row r="14" spans="1:9" ht="17.25" x14ac:dyDescent="0.35">
      <c r="A14" s="265">
        <v>6</v>
      </c>
      <c r="C14" s="279"/>
      <c r="D14" s="282"/>
    </row>
    <row r="15" spans="1:9" ht="17.25" x14ac:dyDescent="0.35">
      <c r="A15" s="265">
        <v>7</v>
      </c>
      <c r="C15" s="279" t="s">
        <v>29</v>
      </c>
      <c r="D15" s="280" t="s">
        <v>32</v>
      </c>
    </row>
    <row r="16" spans="1:9" ht="17.25" x14ac:dyDescent="0.35">
      <c r="A16" s="265">
        <v>8</v>
      </c>
      <c r="C16" s="279"/>
      <c r="D16" s="282" t="s">
        <v>233</v>
      </c>
      <c r="E16" s="278">
        <v>3000</v>
      </c>
    </row>
    <row r="17" spans="1:5" ht="17.25" x14ac:dyDescent="0.35">
      <c r="A17" s="265">
        <v>9</v>
      </c>
      <c r="C17" s="279"/>
      <c r="D17" s="282" t="s">
        <v>242</v>
      </c>
      <c r="E17" s="278">
        <v>2000</v>
      </c>
    </row>
    <row r="18" spans="1:5" ht="17.25" x14ac:dyDescent="0.35">
      <c r="A18" s="265">
        <v>10</v>
      </c>
      <c r="C18" s="279"/>
      <c r="D18" s="283" t="s">
        <v>234</v>
      </c>
      <c r="E18" s="429">
        <f>SUM(E16:E17)</f>
        <v>5000</v>
      </c>
    </row>
    <row r="19" spans="1:5" ht="17.25" x14ac:dyDescent="0.35">
      <c r="A19" s="265">
        <v>11</v>
      </c>
      <c r="C19" s="279"/>
      <c r="D19" s="282"/>
    </row>
    <row r="20" spans="1:5" ht="17.25" x14ac:dyDescent="0.35">
      <c r="A20" s="265">
        <v>12</v>
      </c>
      <c r="C20" s="279" t="s">
        <v>31</v>
      </c>
      <c r="D20" s="280" t="s">
        <v>57</v>
      </c>
    </row>
    <row r="21" spans="1:5" ht="17.25" x14ac:dyDescent="0.35">
      <c r="A21" s="265">
        <v>13</v>
      </c>
      <c r="C21" s="279"/>
      <c r="D21" s="282"/>
    </row>
    <row r="22" spans="1:5" ht="18" thickBot="1" x14ac:dyDescent="0.4">
      <c r="A22" s="265">
        <v>14</v>
      </c>
      <c r="C22" s="279" t="s">
        <v>33</v>
      </c>
      <c r="D22" s="280" t="s">
        <v>12</v>
      </c>
    </row>
    <row r="23" spans="1:5" s="56" customFormat="1" ht="24.95" customHeight="1" thickBot="1" x14ac:dyDescent="0.35">
      <c r="A23" s="265">
        <v>16</v>
      </c>
      <c r="B23" s="270" t="s">
        <v>179</v>
      </c>
      <c r="C23" s="284"/>
      <c r="D23" s="285" t="s">
        <v>182</v>
      </c>
      <c r="E23" s="286">
        <f>SUM(E18,E12)</f>
        <v>6493</v>
      </c>
    </row>
    <row r="24" spans="1:5" ht="24.95" customHeight="1" x14ac:dyDescent="0.35">
      <c r="A24" s="265">
        <v>17</v>
      </c>
      <c r="B24" s="275" t="s">
        <v>183</v>
      </c>
      <c r="C24" s="276"/>
      <c r="D24" s="277" t="s">
        <v>184</v>
      </c>
    </row>
    <row r="25" spans="1:5" ht="17.25" x14ac:dyDescent="0.35">
      <c r="A25" s="265">
        <v>18</v>
      </c>
      <c r="C25" s="279" t="s">
        <v>26</v>
      </c>
      <c r="D25" s="280" t="s">
        <v>16</v>
      </c>
    </row>
    <row r="26" spans="1:5" s="288" customFormat="1" ht="17.25" x14ac:dyDescent="0.35">
      <c r="A26" s="265">
        <v>19</v>
      </c>
      <c r="C26" s="289"/>
      <c r="D26" s="282" t="s">
        <v>237</v>
      </c>
      <c r="E26" s="278">
        <v>300</v>
      </c>
    </row>
    <row r="27" spans="1:5" ht="17.25" x14ac:dyDescent="0.3">
      <c r="A27" s="265">
        <v>20</v>
      </c>
      <c r="C27" s="287"/>
      <c r="D27" s="283" t="s">
        <v>235</v>
      </c>
      <c r="E27" s="429">
        <f>SUM(E26:E26)</f>
        <v>300</v>
      </c>
    </row>
    <row r="28" spans="1:5" ht="17.25" x14ac:dyDescent="0.3">
      <c r="A28" s="265">
        <v>21</v>
      </c>
      <c r="C28" s="287"/>
      <c r="D28" s="282"/>
    </row>
    <row r="29" spans="1:5" ht="17.25" x14ac:dyDescent="0.35">
      <c r="A29" s="265">
        <v>22</v>
      </c>
      <c r="C29" s="279" t="s">
        <v>28</v>
      </c>
      <c r="D29" s="280" t="s">
        <v>23</v>
      </c>
    </row>
    <row r="30" spans="1:5" s="288" customFormat="1" ht="17.25" x14ac:dyDescent="0.35">
      <c r="A30" s="265">
        <v>23</v>
      </c>
      <c r="C30" s="289"/>
      <c r="D30" s="282" t="s">
        <v>237</v>
      </c>
      <c r="E30" s="278">
        <v>115</v>
      </c>
    </row>
    <row r="31" spans="1:5" ht="17.25" x14ac:dyDescent="0.3">
      <c r="A31" s="265">
        <v>24</v>
      </c>
      <c r="C31" s="287"/>
      <c r="D31" s="283" t="s">
        <v>236</v>
      </c>
      <c r="E31" s="429">
        <f>SUM(E30:E30)</f>
        <v>115</v>
      </c>
    </row>
    <row r="32" spans="1:5" ht="17.25" x14ac:dyDescent="0.3">
      <c r="A32" s="265">
        <v>25</v>
      </c>
      <c r="C32" s="287"/>
      <c r="D32" s="282"/>
    </row>
    <row r="33" spans="1:5" ht="17.25" x14ac:dyDescent="0.35">
      <c r="A33" s="265">
        <v>26</v>
      </c>
      <c r="C33" s="279" t="s">
        <v>29</v>
      </c>
      <c r="D33" s="280" t="s">
        <v>17</v>
      </c>
    </row>
    <row r="34" spans="1:5" s="288" customFormat="1" ht="17.25" x14ac:dyDescent="0.35">
      <c r="A34" s="265">
        <v>27</v>
      </c>
      <c r="C34" s="289"/>
      <c r="D34" s="282" t="s">
        <v>187</v>
      </c>
      <c r="E34" s="278">
        <f>-190-50</f>
        <v>-240</v>
      </c>
    </row>
    <row r="35" spans="1:5" s="288" customFormat="1" ht="17.25" x14ac:dyDescent="0.35">
      <c r="A35" s="265">
        <v>28</v>
      </c>
      <c r="C35" s="289"/>
      <c r="D35" s="282" t="s">
        <v>185</v>
      </c>
      <c r="E35" s="278">
        <v>-55</v>
      </c>
    </row>
    <row r="36" spans="1:5" s="288" customFormat="1" ht="17.25" x14ac:dyDescent="0.35">
      <c r="A36" s="265">
        <v>29</v>
      </c>
      <c r="C36" s="289"/>
      <c r="D36" s="282" t="s">
        <v>215</v>
      </c>
      <c r="E36" s="278">
        <v>-120</v>
      </c>
    </row>
    <row r="37" spans="1:5" s="288" customFormat="1" ht="17.25" x14ac:dyDescent="0.35">
      <c r="A37" s="265">
        <v>30</v>
      </c>
      <c r="C37" s="289"/>
      <c r="D37" s="282" t="s">
        <v>186</v>
      </c>
      <c r="E37" s="278">
        <v>-50</v>
      </c>
    </row>
    <row r="38" spans="1:5" s="288" customFormat="1" ht="17.25" x14ac:dyDescent="0.35">
      <c r="A38" s="265">
        <v>31</v>
      </c>
      <c r="C38" s="289"/>
      <c r="D38" s="282" t="s">
        <v>238</v>
      </c>
      <c r="E38" s="278">
        <v>1200</v>
      </c>
    </row>
    <row r="39" spans="1:5" s="288" customFormat="1" ht="17.25" x14ac:dyDescent="0.35">
      <c r="A39" s="265">
        <v>32</v>
      </c>
      <c r="C39" s="289"/>
      <c r="D39" s="282" t="s">
        <v>239</v>
      </c>
      <c r="E39" s="278">
        <v>293</v>
      </c>
    </row>
    <row r="40" spans="1:5" s="288" customFormat="1" ht="17.25" x14ac:dyDescent="0.35">
      <c r="A40" s="265">
        <v>33</v>
      </c>
      <c r="C40" s="289"/>
      <c r="D40" s="282" t="s">
        <v>233</v>
      </c>
      <c r="E40" s="278">
        <v>3000</v>
      </c>
    </row>
    <row r="41" spans="1:5" s="288" customFormat="1" ht="17.25" x14ac:dyDescent="0.35">
      <c r="A41" s="265">
        <v>34</v>
      </c>
      <c r="C41" s="289"/>
      <c r="D41" s="282" t="s">
        <v>242</v>
      </c>
      <c r="E41" s="278">
        <v>2050</v>
      </c>
    </row>
    <row r="42" spans="1:5" ht="17.25" x14ac:dyDescent="0.3">
      <c r="A42" s="265">
        <v>35</v>
      </c>
      <c r="C42" s="287"/>
      <c r="D42" s="283" t="s">
        <v>188</v>
      </c>
      <c r="E42" s="429">
        <f>SUM(E34:E41)</f>
        <v>6078</v>
      </c>
    </row>
    <row r="43" spans="1:5" ht="17.25" x14ac:dyDescent="0.35">
      <c r="A43" s="265">
        <v>36</v>
      </c>
      <c r="C43" s="279" t="s">
        <v>31</v>
      </c>
      <c r="D43" s="280" t="s">
        <v>69</v>
      </c>
    </row>
    <row r="44" spans="1:5" ht="17.25" x14ac:dyDescent="0.35">
      <c r="A44" s="265">
        <v>37</v>
      </c>
      <c r="C44" s="287"/>
      <c r="D44" s="282"/>
      <c r="E44" s="290"/>
    </row>
    <row r="45" spans="1:5" ht="18" thickBot="1" x14ac:dyDescent="0.4">
      <c r="A45" s="265">
        <v>38</v>
      </c>
      <c r="C45" s="279" t="s">
        <v>33</v>
      </c>
      <c r="D45" s="280" t="s">
        <v>189</v>
      </c>
    </row>
    <row r="46" spans="1:5" s="56" customFormat="1" ht="24.95" customHeight="1" thickBot="1" x14ac:dyDescent="0.35">
      <c r="A46" s="265">
        <v>40</v>
      </c>
      <c r="B46" s="270"/>
      <c r="C46" s="284"/>
      <c r="D46" s="285" t="s">
        <v>190</v>
      </c>
      <c r="E46" s="286">
        <f>SUM(E42,E27,E31)</f>
        <v>6493</v>
      </c>
    </row>
    <row r="47" spans="1:5" x14ac:dyDescent="0.3">
      <c r="E47" s="278">
        <f>+E23-E46</f>
        <v>0</v>
      </c>
    </row>
    <row r="63" spans="2:5" ht="17.25" x14ac:dyDescent="0.35">
      <c r="B63" s="275"/>
      <c r="C63" s="276"/>
      <c r="D63" s="277"/>
      <c r="E63" s="290"/>
    </row>
    <row r="64" spans="2:5" ht="17.25" x14ac:dyDescent="0.35">
      <c r="B64" s="275"/>
      <c r="C64" s="276"/>
      <c r="D64" s="277"/>
      <c r="E64" s="290"/>
    </row>
    <row r="65" spans="2:5" ht="17.25" x14ac:dyDescent="0.35">
      <c r="B65" s="275"/>
      <c r="C65" s="276"/>
      <c r="D65" s="277"/>
      <c r="E65" s="290"/>
    </row>
    <row r="66" spans="2:5" ht="17.25" x14ac:dyDescent="0.35">
      <c r="B66" s="275"/>
      <c r="C66" s="276"/>
      <c r="D66" s="277"/>
      <c r="E66" s="290"/>
    </row>
    <row r="67" spans="2:5" ht="17.25" x14ac:dyDescent="0.35">
      <c r="B67" s="275"/>
      <c r="C67" s="276"/>
      <c r="D67" s="277"/>
      <c r="E67" s="290"/>
    </row>
    <row r="86" spans="1:9" s="278" customFormat="1" x14ac:dyDescent="0.3">
      <c r="A86" s="265"/>
      <c r="B86" s="206"/>
      <c r="C86" s="207"/>
      <c r="D86" s="269"/>
      <c r="F86" s="208"/>
      <c r="G86" s="208"/>
      <c r="H86" s="208"/>
      <c r="I86" s="208"/>
    </row>
    <row r="136" spans="1:9" x14ac:dyDescent="0.3">
      <c r="E136" s="268"/>
    </row>
    <row r="137" spans="1:9" x14ac:dyDescent="0.3">
      <c r="B137" s="206"/>
      <c r="C137" s="207"/>
      <c r="D137" s="269"/>
    </row>
    <row r="138" spans="1:9" x14ac:dyDescent="0.3">
      <c r="C138" s="207"/>
      <c r="D138" s="269"/>
      <c r="E138" s="244"/>
    </row>
    <row r="139" spans="1:9" x14ac:dyDescent="0.3">
      <c r="B139" s="206"/>
      <c r="C139" s="207"/>
      <c r="D139" s="269"/>
    </row>
    <row r="141" spans="1:9" s="278" customFormat="1" ht="17.25" x14ac:dyDescent="0.35">
      <c r="A141" s="265"/>
      <c r="B141" s="275"/>
      <c r="C141" s="276"/>
      <c r="D141" s="277"/>
      <c r="F141" s="208"/>
      <c r="G141" s="208"/>
      <c r="H141" s="208"/>
      <c r="I141" s="208"/>
    </row>
    <row r="142" spans="1:9" s="278" customFormat="1" x14ac:dyDescent="0.3">
      <c r="A142" s="265"/>
      <c r="B142" s="208"/>
      <c r="C142" s="210"/>
      <c r="D142" s="291"/>
      <c r="F142" s="208"/>
      <c r="G142" s="208"/>
      <c r="H142" s="208"/>
      <c r="I142" s="208"/>
    </row>
    <row r="143" spans="1:9" s="278" customFormat="1" ht="17.25" x14ac:dyDescent="0.35">
      <c r="A143" s="265"/>
      <c r="B143" s="208"/>
      <c r="C143" s="287"/>
      <c r="D143" s="292"/>
      <c r="F143" s="208"/>
      <c r="G143" s="208"/>
      <c r="H143" s="208"/>
      <c r="I143" s="208"/>
    </row>
    <row r="189" spans="1:9" x14ac:dyDescent="0.3">
      <c r="E189" s="268"/>
    </row>
    <row r="190" spans="1:9" x14ac:dyDescent="0.3">
      <c r="B190" s="206"/>
      <c r="C190" s="207"/>
      <c r="D190" s="269"/>
    </row>
    <row r="191" spans="1:9" x14ac:dyDescent="0.3">
      <c r="C191" s="207"/>
      <c r="D191" s="269"/>
      <c r="E191" s="244"/>
    </row>
    <row r="192" spans="1:9" s="278" customFormat="1" x14ac:dyDescent="0.3">
      <c r="A192" s="265"/>
      <c r="B192" s="206"/>
      <c r="C192" s="207"/>
      <c r="D192" s="269"/>
      <c r="F192" s="208"/>
      <c r="G192" s="208"/>
      <c r="H192" s="208"/>
      <c r="I192" s="208"/>
    </row>
    <row r="209" spans="1:9" s="267" customFormat="1" x14ac:dyDescent="0.3">
      <c r="A209" s="265"/>
      <c r="B209" s="208"/>
      <c r="C209" s="210"/>
      <c r="E209" s="278"/>
      <c r="F209" s="208"/>
      <c r="G209" s="208"/>
      <c r="H209" s="208"/>
      <c r="I209" s="208"/>
    </row>
    <row r="231" spans="3:5" ht="17.25" x14ac:dyDescent="0.35">
      <c r="C231" s="287"/>
      <c r="D231" s="292"/>
      <c r="E231" s="281"/>
    </row>
    <row r="232" spans="3:5" ht="17.25" x14ac:dyDescent="0.35">
      <c r="C232" s="287"/>
      <c r="D232" s="292"/>
      <c r="E232" s="281"/>
    </row>
    <row r="234" spans="3:5" ht="17.25" x14ac:dyDescent="0.35">
      <c r="C234" s="287"/>
      <c r="D234" s="292"/>
    </row>
    <row r="240" spans="3:5" ht="17.25" x14ac:dyDescent="0.35">
      <c r="C240" s="287"/>
      <c r="D240" s="292"/>
      <c r="E240" s="281"/>
    </row>
    <row r="243" spans="2:5" x14ac:dyDescent="0.3">
      <c r="E243" s="268"/>
    </row>
    <row r="244" spans="2:5" x14ac:dyDescent="0.3">
      <c r="B244" s="206"/>
      <c r="C244" s="207"/>
      <c r="D244" s="269"/>
    </row>
    <row r="245" spans="2:5" x14ac:dyDescent="0.3">
      <c r="C245" s="207"/>
      <c r="D245" s="269"/>
      <c r="E245" s="244"/>
    </row>
    <row r="246" spans="2:5" x14ac:dyDescent="0.3">
      <c r="B246" s="206"/>
      <c r="C246" s="207"/>
      <c r="D246" s="269"/>
    </row>
    <row r="248" spans="2:5" ht="17.25" x14ac:dyDescent="0.35">
      <c r="C248" s="287"/>
      <c r="D248" s="292"/>
    </row>
    <row r="253" spans="2:5" ht="17.25" x14ac:dyDescent="0.35">
      <c r="C253" s="287"/>
      <c r="D253" s="292"/>
      <c r="E253" s="281"/>
    </row>
    <row r="255" spans="2:5" ht="17.25" x14ac:dyDescent="0.35">
      <c r="C255" s="287"/>
      <c r="D255" s="292"/>
    </row>
    <row r="270" spans="1:9" ht="17.25" x14ac:dyDescent="0.35">
      <c r="C270" s="287"/>
      <c r="D270" s="292"/>
      <c r="E270" s="281"/>
    </row>
    <row r="272" spans="1:9" s="278" customFormat="1" ht="17.25" x14ac:dyDescent="0.35">
      <c r="A272" s="265"/>
      <c r="B272" s="208"/>
      <c r="C272" s="287"/>
      <c r="D272" s="292"/>
      <c r="F272" s="208"/>
      <c r="G272" s="208"/>
      <c r="H272" s="208"/>
      <c r="I272" s="208"/>
    </row>
    <row r="302" spans="3:5" x14ac:dyDescent="0.3">
      <c r="E302" s="293"/>
    </row>
    <row r="303" spans="3:5" ht="17.25" x14ac:dyDescent="0.35">
      <c r="C303" s="287"/>
      <c r="D303" s="292"/>
      <c r="E303" s="281"/>
    </row>
    <row r="305" spans="1:9" s="278" customFormat="1" ht="17.25" x14ac:dyDescent="0.35">
      <c r="A305" s="265"/>
      <c r="B305" s="208"/>
      <c r="C305" s="287"/>
      <c r="D305" s="292"/>
      <c r="F305" s="208"/>
      <c r="G305" s="208"/>
      <c r="H305" s="208"/>
      <c r="I305" s="208"/>
    </row>
    <row r="306" spans="1:9" s="278" customFormat="1" x14ac:dyDescent="0.3">
      <c r="A306" s="265"/>
      <c r="B306" s="208"/>
      <c r="C306" s="210"/>
      <c r="D306" s="291"/>
      <c r="F306" s="208"/>
      <c r="G306" s="208"/>
      <c r="H306" s="208"/>
      <c r="I306" s="208"/>
    </row>
    <row r="321" spans="3:5" ht="17.25" x14ac:dyDescent="0.35">
      <c r="C321" s="287"/>
      <c r="D321" s="292"/>
      <c r="E321" s="281"/>
    </row>
    <row r="322" spans="3:5" x14ac:dyDescent="0.3">
      <c r="D322" s="291"/>
    </row>
    <row r="328" spans="3:5" x14ac:dyDescent="0.3">
      <c r="D328" s="291"/>
    </row>
    <row r="336" spans="3:5" x14ac:dyDescent="0.3">
      <c r="E336" s="293"/>
    </row>
    <row r="342" spans="2:5" x14ac:dyDescent="0.3">
      <c r="E342" s="268"/>
    </row>
    <row r="343" spans="2:5" x14ac:dyDescent="0.3">
      <c r="B343" s="206"/>
      <c r="C343" s="207"/>
      <c r="D343" s="269"/>
    </row>
    <row r="344" spans="2:5" x14ac:dyDescent="0.3">
      <c r="C344" s="207"/>
      <c r="D344" s="269"/>
      <c r="E344" s="244"/>
    </row>
    <row r="345" spans="2:5" x14ac:dyDescent="0.3">
      <c r="B345" s="206"/>
      <c r="C345" s="207"/>
      <c r="D345" s="269"/>
    </row>
    <row r="347" spans="2:5" x14ac:dyDescent="0.3">
      <c r="D347" s="291"/>
    </row>
    <row r="356" spans="4:5" x14ac:dyDescent="0.3">
      <c r="E356" s="293"/>
    </row>
    <row r="360" spans="4:5" ht="17.25" x14ac:dyDescent="0.35">
      <c r="D360" s="292"/>
      <c r="E360" s="281"/>
    </row>
    <row r="361" spans="4:5" ht="17.25" x14ac:dyDescent="0.35">
      <c r="D361" s="292"/>
      <c r="E361" s="281"/>
    </row>
    <row r="379" spans="4:5" ht="17.25" x14ac:dyDescent="0.35">
      <c r="D379" s="292"/>
      <c r="E379" s="281"/>
    </row>
    <row r="381" spans="4:5" x14ac:dyDescent="0.3">
      <c r="D381" s="291"/>
    </row>
    <row r="392" spans="1:9" x14ac:dyDescent="0.3">
      <c r="E392" s="293"/>
    </row>
    <row r="395" spans="1:9" x14ac:dyDescent="0.3">
      <c r="E395" s="268"/>
    </row>
    <row r="396" spans="1:9" x14ac:dyDescent="0.3">
      <c r="B396" s="206"/>
      <c r="C396" s="207"/>
      <c r="D396" s="269"/>
    </row>
    <row r="397" spans="1:9" x14ac:dyDescent="0.3">
      <c r="C397" s="207"/>
      <c r="D397" s="269"/>
      <c r="E397" s="244"/>
    </row>
    <row r="398" spans="1:9" x14ac:dyDescent="0.3">
      <c r="B398" s="206"/>
      <c r="C398" s="207"/>
      <c r="D398" s="269"/>
    </row>
    <row r="400" spans="1:9" s="278" customFormat="1" ht="17.25" x14ac:dyDescent="0.35">
      <c r="A400" s="265"/>
      <c r="B400" s="208"/>
      <c r="C400" s="210"/>
      <c r="D400" s="292"/>
      <c r="F400" s="208"/>
      <c r="G400" s="208"/>
      <c r="H400" s="208"/>
      <c r="I400" s="208"/>
    </row>
    <row r="402" spans="1:9" s="278" customFormat="1" x14ac:dyDescent="0.3">
      <c r="A402" s="265"/>
      <c r="B402" s="208"/>
      <c r="C402" s="210"/>
      <c r="D402" s="291"/>
      <c r="F402" s="208"/>
      <c r="G402" s="208"/>
      <c r="H402" s="208"/>
      <c r="I402" s="208"/>
    </row>
    <row r="449" spans="1:9" x14ac:dyDescent="0.3">
      <c r="E449" s="268"/>
    </row>
    <row r="450" spans="1:9" x14ac:dyDescent="0.3">
      <c r="B450" s="206"/>
      <c r="C450" s="207"/>
      <c r="D450" s="269"/>
    </row>
    <row r="451" spans="1:9" x14ac:dyDescent="0.3">
      <c r="C451" s="207"/>
      <c r="D451" s="269"/>
      <c r="E451" s="244"/>
    </row>
    <row r="452" spans="1:9" x14ac:dyDescent="0.3">
      <c r="B452" s="206"/>
      <c r="C452" s="207"/>
      <c r="D452" s="269"/>
    </row>
    <row r="454" spans="1:9" x14ac:dyDescent="0.3">
      <c r="E454" s="293"/>
    </row>
    <row r="459" spans="1:9" ht="17.25" x14ac:dyDescent="0.35">
      <c r="D459" s="292"/>
      <c r="E459" s="281"/>
    </row>
    <row r="462" spans="1:9" s="278" customFormat="1" x14ac:dyDescent="0.3">
      <c r="A462" s="265"/>
      <c r="B462" s="208"/>
      <c r="C462" s="210"/>
      <c r="D462" s="291"/>
      <c r="F462" s="208"/>
      <c r="G462" s="208"/>
      <c r="H462" s="208"/>
      <c r="I462" s="208"/>
    </row>
    <row r="470" spans="1:9" s="278" customFormat="1" x14ac:dyDescent="0.3">
      <c r="A470" s="265"/>
      <c r="B470" s="208"/>
      <c r="C470" s="210"/>
      <c r="D470" s="291"/>
      <c r="F470" s="208"/>
      <c r="G470" s="208"/>
      <c r="H470" s="208"/>
      <c r="I470" s="208"/>
    </row>
    <row r="489" spans="1:5" s="275" customFormat="1" ht="17.25" x14ac:dyDescent="0.35">
      <c r="A489" s="265"/>
      <c r="C489" s="276"/>
      <c r="D489" s="277"/>
      <c r="E489" s="290"/>
    </row>
  </sheetData>
  <mergeCells count="5">
    <mergeCell ref="B1:D1"/>
    <mergeCell ref="B2:E2"/>
    <mergeCell ref="B3:E3"/>
    <mergeCell ref="B4:E4"/>
    <mergeCell ref="B5:E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3" fitToHeight="0" orientation="portrait" r:id="rId1"/>
  <headerFooter alignWithMargins="0">
    <oddFooter>&amp;C- &amp;P -</oddFooter>
  </headerFooter>
  <rowBreaks count="1" manualBreakCount="1"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6">
    <pageSetUpPr fitToPage="1"/>
  </sheetPr>
  <dimension ref="A1:K50"/>
  <sheetViews>
    <sheetView view="pageBreakPreview" topLeftCell="A9" zoomScaleNormal="100" zoomScaleSheetLayoutView="100" workbookViewId="0">
      <selection activeCell="J17" sqref="J17"/>
    </sheetView>
  </sheetViews>
  <sheetFormatPr defaultColWidth="9.140625" defaultRowHeight="15" x14ac:dyDescent="0.3"/>
  <cols>
    <col min="1" max="1" width="3.7109375" style="2" customWidth="1"/>
    <col min="2" max="3" width="5.7109375" style="2" customWidth="1"/>
    <col min="4" max="4" width="60.7109375" style="1" customWidth="1"/>
    <col min="5" max="5" width="11.5703125" style="52" customWidth="1"/>
    <col min="6" max="6" width="11.7109375" style="52" customWidth="1"/>
    <col min="7" max="7" width="11.5703125" style="52" customWidth="1"/>
    <col min="8" max="11" width="13.7109375" style="53" customWidth="1"/>
    <col min="12" max="16384" width="9.140625" style="1"/>
  </cols>
  <sheetData>
    <row r="1" spans="1:11" x14ac:dyDescent="0.3">
      <c r="B1" s="4" t="s">
        <v>191</v>
      </c>
      <c r="C1" s="4"/>
      <c r="D1" s="4"/>
      <c r="E1" s="40"/>
      <c r="F1" s="40"/>
      <c r="G1" s="40"/>
      <c r="H1" s="41"/>
      <c r="I1" s="41"/>
      <c r="J1" s="41"/>
      <c r="K1" s="41"/>
    </row>
    <row r="2" spans="1:11" x14ac:dyDescent="0.3">
      <c r="B2" s="32" t="s">
        <v>194</v>
      </c>
      <c r="C2" s="32"/>
      <c r="D2" s="32"/>
      <c r="E2" s="40"/>
      <c r="F2" s="40"/>
      <c r="G2" s="40"/>
      <c r="H2" s="41"/>
      <c r="I2" s="41"/>
      <c r="J2" s="41"/>
      <c r="K2" s="41"/>
    </row>
    <row r="3" spans="1:11" x14ac:dyDescent="0.3">
      <c r="B3" s="32"/>
      <c r="C3" s="32"/>
      <c r="D3" s="32"/>
      <c r="E3" s="40"/>
      <c r="F3" s="40"/>
      <c r="G3" s="40"/>
      <c r="H3" s="41"/>
      <c r="I3" s="41"/>
      <c r="J3" s="41"/>
      <c r="K3" s="41"/>
    </row>
    <row r="4" spans="1:11" x14ac:dyDescent="0.3">
      <c r="B4" s="440" t="s">
        <v>122</v>
      </c>
      <c r="C4" s="440"/>
      <c r="D4" s="440"/>
      <c r="E4" s="440"/>
      <c r="F4" s="440"/>
      <c r="G4" s="440"/>
      <c r="H4" s="440"/>
      <c r="I4" s="440"/>
      <c r="J4" s="440"/>
      <c r="K4" s="440"/>
    </row>
    <row r="5" spans="1:11" x14ac:dyDescent="0.3">
      <c r="B5" s="440" t="s">
        <v>146</v>
      </c>
      <c r="C5" s="440"/>
      <c r="D5" s="440"/>
      <c r="E5" s="440"/>
      <c r="F5" s="440"/>
      <c r="G5" s="440"/>
      <c r="H5" s="440"/>
      <c r="I5" s="440"/>
      <c r="J5" s="440"/>
      <c r="K5" s="440"/>
    </row>
    <row r="6" spans="1:11" ht="15.75" customHeight="1" x14ac:dyDescent="0.3">
      <c r="C6" s="7"/>
      <c r="D6" s="7"/>
      <c r="E6" s="42"/>
      <c r="F6" s="42"/>
      <c r="G6" s="42"/>
      <c r="H6" s="42"/>
      <c r="I6" s="42"/>
      <c r="J6" s="42"/>
      <c r="K6" s="42" t="s">
        <v>77</v>
      </c>
    </row>
    <row r="7" spans="1:11" s="2" customFormat="1" ht="15.75" thickBot="1" x14ac:dyDescent="0.35">
      <c r="B7" s="2" t="s">
        <v>8</v>
      </c>
      <c r="C7" s="2" t="s">
        <v>9</v>
      </c>
      <c r="D7" s="2" t="s">
        <v>22</v>
      </c>
      <c r="E7" s="42" t="s">
        <v>78</v>
      </c>
      <c r="F7" s="42" t="s">
        <v>79</v>
      </c>
      <c r="G7" s="42" t="s">
        <v>10</v>
      </c>
      <c r="H7" s="42" t="s">
        <v>80</v>
      </c>
      <c r="I7" s="42" t="s">
        <v>108</v>
      </c>
      <c r="J7" s="42" t="s">
        <v>119</v>
      </c>
      <c r="K7" s="42" t="s">
        <v>202</v>
      </c>
    </row>
    <row r="8" spans="1:11" s="6" customFormat="1" ht="60.75" thickBot="1" x14ac:dyDescent="0.25">
      <c r="B8" s="22" t="s">
        <v>1</v>
      </c>
      <c r="C8" s="3" t="s">
        <v>2</v>
      </c>
      <c r="D8" s="5" t="s">
        <v>0</v>
      </c>
      <c r="E8" s="3" t="s">
        <v>147</v>
      </c>
      <c r="F8" s="3" t="s">
        <v>131</v>
      </c>
      <c r="G8" s="296" t="s">
        <v>148</v>
      </c>
      <c r="H8" s="297" t="s">
        <v>163</v>
      </c>
      <c r="I8" s="294" t="s">
        <v>193</v>
      </c>
      <c r="J8" s="294" t="s">
        <v>192</v>
      </c>
      <c r="K8" s="295" t="s">
        <v>216</v>
      </c>
    </row>
    <row r="9" spans="1:11" s="8" customFormat="1" ht="21.75" customHeight="1" x14ac:dyDescent="0.3">
      <c r="A9" s="2">
        <v>1</v>
      </c>
      <c r="B9" s="37">
        <v>1</v>
      </c>
      <c r="C9" s="14"/>
      <c r="D9" s="17" t="s">
        <v>56</v>
      </c>
      <c r="E9" s="43">
        <f>SUM(E10:E16)</f>
        <v>3700</v>
      </c>
      <c r="F9" s="43">
        <f>SUM(F10:F16)</f>
        <v>3505</v>
      </c>
      <c r="G9" s="43">
        <f>SUM(G10:G16)</f>
        <v>5065</v>
      </c>
      <c r="H9" s="298">
        <f>SUM(H10:H16)</f>
        <v>13073</v>
      </c>
      <c r="I9" s="43">
        <f t="shared" ref="I9" si="0">SUM(I10:I16)</f>
        <v>13673</v>
      </c>
      <c r="J9" s="43">
        <f t="shared" ref="J9:K9" si="1">SUM(J10:J16)</f>
        <v>6493</v>
      </c>
      <c r="K9" s="44">
        <f t="shared" si="1"/>
        <v>20166</v>
      </c>
    </row>
    <row r="10" spans="1:11" ht="15" customHeight="1" x14ac:dyDescent="0.3">
      <c r="A10" s="2">
        <v>2</v>
      </c>
      <c r="B10" s="24"/>
      <c r="C10" s="2">
        <v>1</v>
      </c>
      <c r="D10" s="1" t="s">
        <v>51</v>
      </c>
      <c r="E10" s="45"/>
      <c r="F10" s="45"/>
      <c r="G10" s="45"/>
      <c r="H10" s="299"/>
      <c r="I10" s="45"/>
      <c r="J10" s="45"/>
      <c r="K10" s="142"/>
    </row>
    <row r="11" spans="1:11" ht="15" customHeight="1" x14ac:dyDescent="0.3">
      <c r="A11" s="2">
        <v>3</v>
      </c>
      <c r="B11" s="24"/>
      <c r="D11" s="39" t="s">
        <v>81</v>
      </c>
      <c r="E11" s="45">
        <v>2047</v>
      </c>
      <c r="F11" s="45">
        <v>520</v>
      </c>
      <c r="G11" s="45">
        <v>2019</v>
      </c>
      <c r="H11" s="299">
        <v>520</v>
      </c>
      <c r="I11" s="45">
        <v>520</v>
      </c>
      <c r="J11" s="45">
        <v>1493</v>
      </c>
      <c r="K11" s="142">
        <f>SUM(I11:J11)</f>
        <v>2013</v>
      </c>
    </row>
    <row r="12" spans="1:11" ht="15" customHeight="1" x14ac:dyDescent="0.3">
      <c r="A12" s="2">
        <v>4</v>
      </c>
      <c r="B12" s="24"/>
      <c r="D12" s="39" t="s">
        <v>82</v>
      </c>
      <c r="E12" s="45">
        <v>1100</v>
      </c>
      <c r="F12" s="45">
        <v>2432</v>
      </c>
      <c r="G12" s="45">
        <v>2432</v>
      </c>
      <c r="H12" s="299"/>
      <c r="I12" s="45">
        <v>600</v>
      </c>
      <c r="J12" s="45"/>
      <c r="K12" s="142">
        <f t="shared" ref="K12:K16" si="2">SUM(I12:J12)</f>
        <v>600</v>
      </c>
    </row>
    <row r="13" spans="1:11" ht="15" customHeight="1" x14ac:dyDescent="0.3">
      <c r="A13" s="2">
        <v>5</v>
      </c>
      <c r="B13" s="24"/>
      <c r="D13" s="39" t="s">
        <v>67</v>
      </c>
      <c r="E13" s="45">
        <v>553</v>
      </c>
      <c r="F13" s="45">
        <v>553</v>
      </c>
      <c r="G13" s="45">
        <v>553</v>
      </c>
      <c r="H13" s="299">
        <v>553</v>
      </c>
      <c r="I13" s="45">
        <v>553</v>
      </c>
      <c r="J13" s="45"/>
      <c r="K13" s="142">
        <f t="shared" si="2"/>
        <v>553</v>
      </c>
    </row>
    <row r="14" spans="1:11" ht="15" customHeight="1" x14ac:dyDescent="0.3">
      <c r="A14" s="2">
        <v>6</v>
      </c>
      <c r="B14" s="24"/>
      <c r="C14" s="2">
        <v>2</v>
      </c>
      <c r="D14" s="1" t="s">
        <v>11</v>
      </c>
      <c r="E14" s="45"/>
      <c r="F14" s="45"/>
      <c r="G14" s="45"/>
      <c r="H14" s="299"/>
      <c r="I14" s="45"/>
      <c r="J14" s="45"/>
      <c r="K14" s="142">
        <f t="shared" si="2"/>
        <v>0</v>
      </c>
    </row>
    <row r="15" spans="1:11" ht="15" customHeight="1" x14ac:dyDescent="0.3">
      <c r="A15" s="2">
        <v>7</v>
      </c>
      <c r="B15" s="24"/>
      <c r="C15" s="2">
        <v>3</v>
      </c>
      <c r="D15" s="1" t="s">
        <v>30</v>
      </c>
      <c r="E15" s="45"/>
      <c r="F15" s="45"/>
      <c r="G15" s="45">
        <v>61</v>
      </c>
      <c r="H15" s="299"/>
      <c r="I15" s="45"/>
      <c r="J15" s="45"/>
      <c r="K15" s="142">
        <f t="shared" si="2"/>
        <v>0</v>
      </c>
    </row>
    <row r="16" spans="1:11" ht="15" customHeight="1" x14ac:dyDescent="0.3">
      <c r="A16" s="2">
        <v>8</v>
      </c>
      <c r="B16" s="24"/>
      <c r="C16" s="2">
        <v>4</v>
      </c>
      <c r="D16" s="1" t="s">
        <v>32</v>
      </c>
      <c r="E16" s="45"/>
      <c r="F16" s="45"/>
      <c r="G16" s="45"/>
      <c r="H16" s="299">
        <v>12000</v>
      </c>
      <c r="I16" s="45">
        <v>12000</v>
      </c>
      <c r="J16" s="45">
        <f>3000+2000</f>
        <v>5000</v>
      </c>
      <c r="K16" s="142">
        <f t="shared" si="2"/>
        <v>17000</v>
      </c>
    </row>
    <row r="17" spans="1:11" s="8" customFormat="1" ht="21.75" customHeight="1" x14ac:dyDescent="0.3">
      <c r="A17" s="2">
        <v>9</v>
      </c>
      <c r="B17" s="38">
        <v>2</v>
      </c>
      <c r="C17" s="16"/>
      <c r="D17" s="17" t="s">
        <v>57</v>
      </c>
      <c r="E17" s="46">
        <f>SUM(E18:E20)</f>
        <v>0</v>
      </c>
      <c r="F17" s="46">
        <f>SUM(F18:F20)</f>
        <v>0</v>
      </c>
      <c r="G17" s="46">
        <f>SUM(G18:G20)</f>
        <v>0</v>
      </c>
      <c r="H17" s="300">
        <f>SUM(H18:H20)</f>
        <v>0</v>
      </c>
      <c r="I17" s="46">
        <f t="shared" ref="I17" si="3">SUM(I18:I20)</f>
        <v>0</v>
      </c>
      <c r="J17" s="46">
        <f t="shared" ref="J17:K17" si="4">SUM(J18:J20)</f>
        <v>0</v>
      </c>
      <c r="K17" s="47">
        <f t="shared" si="4"/>
        <v>0</v>
      </c>
    </row>
    <row r="18" spans="1:11" ht="15" customHeight="1" x14ac:dyDescent="0.3">
      <c r="A18" s="2">
        <v>10</v>
      </c>
      <c r="B18" s="24"/>
      <c r="C18" s="2">
        <v>5</v>
      </c>
      <c r="D18" s="1" t="s">
        <v>52</v>
      </c>
      <c r="E18" s="45"/>
      <c r="F18" s="45"/>
      <c r="G18" s="45"/>
      <c r="H18" s="299"/>
      <c r="I18" s="45"/>
      <c r="J18" s="45"/>
      <c r="K18" s="142"/>
    </row>
    <row r="19" spans="1:11" ht="15" customHeight="1" x14ac:dyDescent="0.3">
      <c r="A19" s="2">
        <v>11</v>
      </c>
      <c r="B19" s="24"/>
      <c r="C19" s="2">
        <v>6</v>
      </c>
      <c r="D19" s="1" t="s">
        <v>7</v>
      </c>
      <c r="E19" s="45"/>
      <c r="F19" s="45"/>
      <c r="G19" s="45"/>
      <c r="H19" s="299"/>
      <c r="I19" s="45"/>
      <c r="J19" s="45"/>
      <c r="K19" s="142"/>
    </row>
    <row r="20" spans="1:11" ht="15" customHeight="1" x14ac:dyDescent="0.3">
      <c r="A20" s="2">
        <v>12</v>
      </c>
      <c r="B20" s="24"/>
      <c r="C20" s="2">
        <v>7</v>
      </c>
      <c r="D20" s="1" t="s">
        <v>40</v>
      </c>
      <c r="E20" s="45"/>
      <c r="F20" s="45"/>
      <c r="G20" s="45"/>
      <c r="H20" s="299"/>
      <c r="I20" s="45"/>
      <c r="J20" s="45"/>
      <c r="K20" s="142"/>
    </row>
    <row r="21" spans="1:11" s="13" customFormat="1" ht="21.75" customHeight="1" x14ac:dyDescent="0.3">
      <c r="A21" s="2">
        <v>13</v>
      </c>
      <c r="B21" s="26"/>
      <c r="C21" s="19"/>
      <c r="D21" s="20" t="s">
        <v>3</v>
      </c>
      <c r="E21" s="48">
        <f>SUM(E9,E17,)</f>
        <v>3700</v>
      </c>
      <c r="F21" s="48">
        <f>SUM(F9,F17,)</f>
        <v>3505</v>
      </c>
      <c r="G21" s="48">
        <f>SUM(G9,G17,)</f>
        <v>5065</v>
      </c>
      <c r="H21" s="301">
        <f>SUM(H9,H17,)</f>
        <v>13073</v>
      </c>
      <c r="I21" s="48">
        <f t="shared" ref="I21" si="5">SUM(I9,I17,)</f>
        <v>13673</v>
      </c>
      <c r="J21" s="48">
        <f t="shared" ref="J21:K21" si="6">SUM(J9,J17,)</f>
        <v>6493</v>
      </c>
      <c r="K21" s="49">
        <f t="shared" si="6"/>
        <v>20166</v>
      </c>
    </row>
    <row r="22" spans="1:11" s="8" customFormat="1" ht="21.75" customHeight="1" x14ac:dyDescent="0.3">
      <c r="A22" s="2">
        <v>14</v>
      </c>
      <c r="B22" s="25"/>
      <c r="C22" s="16">
        <v>8</v>
      </c>
      <c r="D22" s="17" t="s">
        <v>12</v>
      </c>
      <c r="E22" s="46">
        <f>SUM(E23:E26)</f>
        <v>1108</v>
      </c>
      <c r="F22" s="46">
        <f t="shared" ref="F22:K22" si="7">SUM(F23:F26)</f>
        <v>22</v>
      </c>
      <c r="G22" s="46">
        <f t="shared" si="7"/>
        <v>391</v>
      </c>
      <c r="H22" s="300">
        <f t="shared" si="7"/>
        <v>115</v>
      </c>
      <c r="I22" s="46">
        <f t="shared" ref="I22" si="8">SUM(I23:I26)</f>
        <v>380</v>
      </c>
      <c r="J22" s="46">
        <f t="shared" si="7"/>
        <v>0</v>
      </c>
      <c r="K22" s="47">
        <f t="shared" si="7"/>
        <v>380</v>
      </c>
    </row>
    <row r="23" spans="1:11" ht="15" customHeight="1" x14ac:dyDescent="0.3">
      <c r="A23" s="2">
        <v>15</v>
      </c>
      <c r="B23" s="24">
        <v>1</v>
      </c>
      <c r="D23" s="1" t="s">
        <v>15</v>
      </c>
      <c r="E23" s="45"/>
      <c r="F23" s="45"/>
      <c r="G23" s="45"/>
      <c r="H23" s="299"/>
      <c r="I23" s="45"/>
      <c r="J23" s="45"/>
      <c r="K23" s="142"/>
    </row>
    <row r="24" spans="1:11" ht="15" customHeight="1" x14ac:dyDescent="0.3">
      <c r="A24" s="2">
        <v>16</v>
      </c>
      <c r="B24" s="24"/>
      <c r="D24" s="36" t="s">
        <v>83</v>
      </c>
      <c r="E24" s="45">
        <v>858</v>
      </c>
      <c r="F24" s="45"/>
      <c r="G24" s="45">
        <f>391-G26</f>
        <v>369</v>
      </c>
      <c r="H24" s="299">
        <v>115</v>
      </c>
      <c r="I24" s="45">
        <v>360</v>
      </c>
      <c r="J24" s="45"/>
      <c r="K24" s="142">
        <f>SUM(I24:J24)</f>
        <v>360</v>
      </c>
    </row>
    <row r="25" spans="1:11" ht="15" customHeight="1" x14ac:dyDescent="0.3">
      <c r="A25" s="2">
        <v>17</v>
      </c>
      <c r="B25" s="24">
        <v>2</v>
      </c>
      <c r="D25" s="1" t="s">
        <v>14</v>
      </c>
      <c r="E25" s="45"/>
      <c r="F25" s="45"/>
      <c r="G25" s="45"/>
      <c r="H25" s="299"/>
      <c r="I25" s="45"/>
      <c r="J25" s="45"/>
      <c r="K25" s="142"/>
    </row>
    <row r="26" spans="1:11" ht="15" customHeight="1" thickBot="1" x14ac:dyDescent="0.35">
      <c r="A26" s="2">
        <v>18</v>
      </c>
      <c r="B26" s="24"/>
      <c r="D26" s="36" t="s">
        <v>83</v>
      </c>
      <c r="E26" s="45">
        <v>250</v>
      </c>
      <c r="F26" s="45">
        <v>22</v>
      </c>
      <c r="G26" s="45">
        <v>22</v>
      </c>
      <c r="H26" s="299"/>
      <c r="I26" s="45">
        <v>20</v>
      </c>
      <c r="J26" s="45"/>
      <c r="K26" s="142">
        <f>SUM(I26:J26)</f>
        <v>20</v>
      </c>
    </row>
    <row r="27" spans="1:11" s="13" customFormat="1" ht="21.75" customHeight="1" thickBot="1" x14ac:dyDescent="0.35">
      <c r="A27" s="2">
        <v>19</v>
      </c>
      <c r="B27" s="27"/>
      <c r="C27" s="10"/>
      <c r="D27" s="11" t="s">
        <v>4</v>
      </c>
      <c r="E27" s="50">
        <f>SUM(E21,E22)</f>
        <v>4808</v>
      </c>
      <c r="F27" s="50">
        <f>SUM(F21,F22)</f>
        <v>3527</v>
      </c>
      <c r="G27" s="50">
        <f>SUM(G21,G22)</f>
        <v>5456</v>
      </c>
      <c r="H27" s="302">
        <f>SUM(H21,H22)</f>
        <v>13188</v>
      </c>
      <c r="I27" s="50">
        <f t="shared" ref="I27:J27" si="9">SUM(I21,I22)</f>
        <v>14053</v>
      </c>
      <c r="J27" s="50">
        <f t="shared" si="9"/>
        <v>6493</v>
      </c>
      <c r="K27" s="51">
        <f>SUM(K21,K22)</f>
        <v>20546</v>
      </c>
    </row>
    <row r="28" spans="1:11" x14ac:dyDescent="0.3">
      <c r="J28" s="53">
        <f>+J27-' összefoglaló'!E23</f>
        <v>0</v>
      </c>
      <c r="K28" s="53">
        <f>+I27+J27-K27</f>
        <v>0</v>
      </c>
    </row>
    <row r="32" spans="1:11" x14ac:dyDescent="0.3">
      <c r="C32" s="7"/>
      <c r="D32" s="8"/>
      <c r="E32" s="53"/>
      <c r="F32" s="53"/>
      <c r="G32" s="53"/>
    </row>
    <row r="43" spans="1:11" s="8" customFormat="1" x14ac:dyDescent="0.3">
      <c r="A43" s="2"/>
      <c r="B43" s="2"/>
      <c r="C43" s="7"/>
      <c r="E43" s="53"/>
      <c r="F43" s="53"/>
      <c r="G43" s="53"/>
      <c r="H43" s="53"/>
      <c r="I43" s="53"/>
      <c r="J43" s="53"/>
      <c r="K43" s="53"/>
    </row>
    <row r="48" spans="1:11" s="8" customFormat="1" x14ac:dyDescent="0.3">
      <c r="A48" s="2"/>
      <c r="B48" s="2"/>
      <c r="C48" s="7"/>
      <c r="E48" s="53"/>
      <c r="F48" s="53"/>
      <c r="G48" s="53"/>
      <c r="H48" s="53"/>
      <c r="I48" s="53"/>
      <c r="J48" s="53"/>
      <c r="K48" s="53"/>
    </row>
    <row r="50" spans="1:11" s="8" customFormat="1" x14ac:dyDescent="0.3">
      <c r="A50" s="2"/>
      <c r="B50" s="2"/>
      <c r="C50" s="7"/>
      <c r="E50" s="53"/>
      <c r="F50" s="53"/>
      <c r="G50" s="53"/>
      <c r="H50" s="53"/>
      <c r="I50" s="53"/>
      <c r="J50" s="53"/>
      <c r="K50" s="53"/>
    </row>
  </sheetData>
  <mergeCells count="2">
    <mergeCell ref="B4:K4"/>
    <mergeCell ref="B5:K5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88" fitToHeight="0" orientation="landscape" r:id="rId1"/>
  <headerFooter alignWithMargins="0">
    <oddFooter>&amp;C-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5">
    <pageSetUpPr fitToPage="1"/>
  </sheetPr>
  <dimension ref="A1:K46"/>
  <sheetViews>
    <sheetView view="pageBreakPreview" topLeftCell="A9" zoomScaleNormal="100" zoomScaleSheetLayoutView="100" workbookViewId="0">
      <selection activeCell="J13" sqref="J13"/>
    </sheetView>
  </sheetViews>
  <sheetFormatPr defaultColWidth="9.140625" defaultRowHeight="15" x14ac:dyDescent="0.3"/>
  <cols>
    <col min="1" max="1" width="3.7109375" style="2" customWidth="1"/>
    <col min="2" max="3" width="5.7109375" style="2" customWidth="1"/>
    <col min="4" max="4" width="60.7109375" style="1" customWidth="1"/>
    <col min="5" max="7" width="11.7109375" style="1" customWidth="1"/>
    <col min="8" max="11" width="13.7109375" style="1" customWidth="1"/>
    <col min="12" max="16384" width="9.140625" style="1"/>
  </cols>
  <sheetData>
    <row r="1" spans="1:11" x14ac:dyDescent="0.3">
      <c r="B1" s="4" t="s">
        <v>195</v>
      </c>
      <c r="C1" s="4"/>
      <c r="D1" s="4"/>
      <c r="E1" s="32"/>
      <c r="F1" s="32"/>
      <c r="G1" s="32"/>
      <c r="H1" s="32"/>
      <c r="I1" s="32"/>
      <c r="J1" s="32"/>
      <c r="K1" s="32"/>
    </row>
    <row r="2" spans="1:11" x14ac:dyDescent="0.3">
      <c r="B2" s="32" t="s">
        <v>196</v>
      </c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3"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3">
      <c r="B4" s="440" t="s">
        <v>122</v>
      </c>
      <c r="C4" s="440"/>
      <c r="D4" s="440"/>
      <c r="E4" s="440"/>
      <c r="F4" s="440"/>
      <c r="G4" s="440"/>
      <c r="H4" s="440"/>
      <c r="I4" s="440"/>
      <c r="J4" s="440"/>
      <c r="K4" s="440"/>
    </row>
    <row r="5" spans="1:11" x14ac:dyDescent="0.3">
      <c r="B5" s="440" t="s">
        <v>150</v>
      </c>
      <c r="C5" s="440"/>
      <c r="D5" s="440"/>
      <c r="E5" s="440"/>
      <c r="F5" s="440"/>
      <c r="G5" s="440"/>
      <c r="H5" s="440"/>
      <c r="I5" s="440"/>
      <c r="J5" s="440"/>
      <c r="K5" s="440"/>
    </row>
    <row r="6" spans="1:11" x14ac:dyDescent="0.3">
      <c r="C6" s="7"/>
      <c r="D6" s="7"/>
      <c r="E6" s="7"/>
      <c r="F6" s="7"/>
      <c r="G6" s="7"/>
      <c r="H6" s="2"/>
      <c r="I6" s="2"/>
      <c r="J6" s="2"/>
      <c r="K6" s="2" t="s">
        <v>77</v>
      </c>
    </row>
    <row r="7" spans="1:11" s="2" customFormat="1" ht="15.75" thickBot="1" x14ac:dyDescent="0.35">
      <c r="B7" s="2" t="s">
        <v>8</v>
      </c>
      <c r="C7" s="2" t="s">
        <v>9</v>
      </c>
      <c r="D7" s="2" t="s">
        <v>22</v>
      </c>
      <c r="E7" s="2" t="s">
        <v>78</v>
      </c>
      <c r="F7" s="2" t="s">
        <v>79</v>
      </c>
      <c r="G7" s="2" t="s">
        <v>10</v>
      </c>
      <c r="H7" s="2" t="s">
        <v>80</v>
      </c>
      <c r="I7" s="2" t="s">
        <v>108</v>
      </c>
      <c r="J7" s="2" t="s">
        <v>119</v>
      </c>
      <c r="K7" s="2" t="s">
        <v>202</v>
      </c>
    </row>
    <row r="8" spans="1:11" s="6" customFormat="1" ht="60.75" thickBot="1" x14ac:dyDescent="0.25">
      <c r="B8" s="22" t="s">
        <v>1</v>
      </c>
      <c r="C8" s="3" t="s">
        <v>2</v>
      </c>
      <c r="D8" s="5" t="s">
        <v>0</v>
      </c>
      <c r="E8" s="3" t="s">
        <v>151</v>
      </c>
      <c r="F8" s="3" t="s">
        <v>131</v>
      </c>
      <c r="G8" s="296" t="s">
        <v>148</v>
      </c>
      <c r="H8" s="297" t="s">
        <v>163</v>
      </c>
      <c r="I8" s="294" t="s">
        <v>197</v>
      </c>
      <c r="J8" s="294" t="s">
        <v>192</v>
      </c>
      <c r="K8" s="295" t="s">
        <v>218</v>
      </c>
    </row>
    <row r="9" spans="1:11" s="8" customFormat="1" ht="21.75" customHeight="1" x14ac:dyDescent="0.3">
      <c r="A9" s="2">
        <v>1</v>
      </c>
      <c r="B9" s="23">
        <v>1</v>
      </c>
      <c r="C9" s="14"/>
      <c r="D9" s="17" t="s">
        <v>49</v>
      </c>
      <c r="E9" s="15">
        <f>SUM(E10:E14)</f>
        <v>3889</v>
      </c>
      <c r="F9" s="15">
        <f>SUM(F10:F14)</f>
        <v>3385</v>
      </c>
      <c r="G9" s="15">
        <f>SUM(G10:G14)</f>
        <v>5058</v>
      </c>
      <c r="H9" s="303">
        <f>SUM(H10:H14)</f>
        <v>13188</v>
      </c>
      <c r="I9" s="15">
        <f t="shared" ref="I9" si="0">SUM(I10:I14)</f>
        <v>14033</v>
      </c>
      <c r="J9" s="15">
        <f t="shared" ref="J9:K9" si="1">SUM(J10:J14)</f>
        <v>6493</v>
      </c>
      <c r="K9" s="54">
        <f t="shared" si="1"/>
        <v>20526</v>
      </c>
    </row>
    <row r="10" spans="1:11" ht="15" customHeight="1" x14ac:dyDescent="0.3">
      <c r="A10" s="2">
        <v>2</v>
      </c>
      <c r="B10" s="24"/>
      <c r="C10" s="2">
        <v>1</v>
      </c>
      <c r="D10" s="1" t="s">
        <v>16</v>
      </c>
      <c r="E10" s="1">
        <v>68</v>
      </c>
      <c r="F10" s="1">
        <v>60</v>
      </c>
      <c r="G10" s="1">
        <v>38</v>
      </c>
      <c r="H10" s="304">
        <v>50</v>
      </c>
      <c r="I10" s="1">
        <v>50</v>
      </c>
      <c r="J10" s="1">
        <v>300</v>
      </c>
      <c r="K10" s="9">
        <f>SUM(I10:J10)</f>
        <v>350</v>
      </c>
    </row>
    <row r="11" spans="1:11" ht="15" customHeight="1" x14ac:dyDescent="0.3">
      <c r="A11" s="2">
        <v>3</v>
      </c>
      <c r="B11" s="24"/>
      <c r="C11" s="2">
        <v>2</v>
      </c>
      <c r="D11" s="1" t="s">
        <v>23</v>
      </c>
      <c r="E11" s="1">
        <v>13</v>
      </c>
      <c r="F11" s="1">
        <v>32</v>
      </c>
      <c r="G11" s="1">
        <v>15</v>
      </c>
      <c r="H11" s="304">
        <v>15</v>
      </c>
      <c r="I11" s="1">
        <v>15</v>
      </c>
      <c r="J11" s="1">
        <v>115</v>
      </c>
      <c r="K11" s="9">
        <f t="shared" ref="K11:K12" si="2">SUM(I11:J11)</f>
        <v>130</v>
      </c>
    </row>
    <row r="12" spans="1:11" ht="15" customHeight="1" x14ac:dyDescent="0.3">
      <c r="A12" s="2">
        <v>4</v>
      </c>
      <c r="B12" s="24"/>
      <c r="C12" s="2">
        <v>3</v>
      </c>
      <c r="D12" s="1" t="s">
        <v>17</v>
      </c>
      <c r="E12" s="1">
        <v>3808</v>
      </c>
      <c r="F12" s="1">
        <v>3173</v>
      </c>
      <c r="G12" s="1">
        <v>5005</v>
      </c>
      <c r="H12" s="304">
        <v>13123</v>
      </c>
      <c r="I12" s="1">
        <v>13968</v>
      </c>
      <c r="J12" s="1">
        <f>1078+3000+2000</f>
        <v>6078</v>
      </c>
      <c r="K12" s="9">
        <f t="shared" si="2"/>
        <v>20046</v>
      </c>
    </row>
    <row r="13" spans="1:11" ht="15" customHeight="1" x14ac:dyDescent="0.3">
      <c r="A13" s="2">
        <v>5</v>
      </c>
      <c r="B13" s="24"/>
      <c r="C13" s="2">
        <v>4</v>
      </c>
      <c r="D13" s="1" t="s">
        <v>19</v>
      </c>
      <c r="H13" s="304"/>
      <c r="K13" s="9"/>
    </row>
    <row r="14" spans="1:11" ht="15" customHeight="1" x14ac:dyDescent="0.3">
      <c r="A14" s="2">
        <v>6</v>
      </c>
      <c r="B14" s="24"/>
      <c r="C14" s="2">
        <v>5</v>
      </c>
      <c r="D14" s="1" t="s">
        <v>54</v>
      </c>
      <c r="F14" s="1">
        <v>120</v>
      </c>
      <c r="H14" s="304"/>
      <c r="K14" s="9"/>
    </row>
    <row r="15" spans="1:11" s="8" customFormat="1" ht="21.75" customHeight="1" x14ac:dyDescent="0.3">
      <c r="A15" s="2">
        <v>7</v>
      </c>
      <c r="B15" s="25">
        <v>2</v>
      </c>
      <c r="C15" s="16"/>
      <c r="D15" s="17" t="s">
        <v>50</v>
      </c>
      <c r="E15" s="17">
        <f>SUM(E16:E18)</f>
        <v>528</v>
      </c>
      <c r="F15" s="17">
        <f>SUM(F16:F18)</f>
        <v>142</v>
      </c>
      <c r="G15" s="17">
        <f>SUM(G16:G18)</f>
        <v>18</v>
      </c>
      <c r="H15" s="305">
        <f>SUM(H16:H18)</f>
        <v>0</v>
      </c>
      <c r="I15" s="17">
        <f t="shared" ref="I15" si="3">SUM(I16:I18)</f>
        <v>20</v>
      </c>
      <c r="J15" s="17">
        <f t="shared" ref="J15:K15" si="4">SUM(J16:J18)</f>
        <v>0</v>
      </c>
      <c r="K15" s="18">
        <f t="shared" si="4"/>
        <v>20</v>
      </c>
    </row>
    <row r="16" spans="1:11" ht="15" customHeight="1" x14ac:dyDescent="0.3">
      <c r="A16" s="2">
        <v>8</v>
      </c>
      <c r="B16" s="24"/>
      <c r="C16" s="2">
        <v>1</v>
      </c>
      <c r="D16" s="1" t="s">
        <v>21</v>
      </c>
      <c r="E16" s="1">
        <v>528</v>
      </c>
      <c r="F16" s="1">
        <v>142</v>
      </c>
      <c r="G16" s="1">
        <v>18</v>
      </c>
      <c r="H16" s="304"/>
      <c r="I16" s="1">
        <v>20</v>
      </c>
      <c r="K16" s="9">
        <f>SUM(I16:J16)</f>
        <v>20</v>
      </c>
    </row>
    <row r="17" spans="1:11" ht="15" customHeight="1" x14ac:dyDescent="0.3">
      <c r="A17" s="2">
        <v>9</v>
      </c>
      <c r="B17" s="24"/>
      <c r="C17" s="2">
        <v>2</v>
      </c>
      <c r="D17" s="1" t="s">
        <v>20</v>
      </c>
      <c r="H17" s="304"/>
      <c r="K17" s="9"/>
    </row>
    <row r="18" spans="1:11" ht="15" customHeight="1" x14ac:dyDescent="0.3">
      <c r="A18" s="2">
        <v>10</v>
      </c>
      <c r="B18" s="24"/>
      <c r="C18" s="2">
        <v>3</v>
      </c>
      <c r="D18" s="1" t="s">
        <v>55</v>
      </c>
      <c r="H18" s="304"/>
      <c r="K18" s="9"/>
    </row>
    <row r="19" spans="1:11" s="13" customFormat="1" ht="21.75" customHeight="1" x14ac:dyDescent="0.3">
      <c r="A19" s="2">
        <v>11</v>
      </c>
      <c r="B19" s="26"/>
      <c r="C19" s="19"/>
      <c r="D19" s="20" t="s">
        <v>60</v>
      </c>
      <c r="E19" s="20">
        <f>SUM(E9,E15,)</f>
        <v>4417</v>
      </c>
      <c r="F19" s="20">
        <f>SUM(F9,F15,)</f>
        <v>3527</v>
      </c>
      <c r="G19" s="20">
        <f>SUM(G9,G15,)</f>
        <v>5076</v>
      </c>
      <c r="H19" s="306">
        <f>SUM(H9,H15,)</f>
        <v>13188</v>
      </c>
      <c r="I19" s="20">
        <f t="shared" ref="I19" si="5">SUM(I9,I15,)</f>
        <v>14053</v>
      </c>
      <c r="J19" s="20">
        <f t="shared" ref="J19:K19" si="6">SUM(J9,J15,)</f>
        <v>6493</v>
      </c>
      <c r="K19" s="21">
        <f t="shared" si="6"/>
        <v>20546</v>
      </c>
    </row>
    <row r="20" spans="1:11" s="8" customFormat="1" ht="21.75" customHeight="1" x14ac:dyDescent="0.3">
      <c r="A20" s="2">
        <v>12</v>
      </c>
      <c r="B20" s="25"/>
      <c r="C20" s="16"/>
      <c r="D20" s="17" t="s">
        <v>6</v>
      </c>
      <c r="E20" s="17">
        <f>SUM(E21:E22)</f>
        <v>0</v>
      </c>
      <c r="F20" s="17">
        <f>SUM(F21:F22)</f>
        <v>0</v>
      </c>
      <c r="G20" s="17">
        <f>SUM(G21:G22)</f>
        <v>0</v>
      </c>
      <c r="H20" s="305">
        <f>SUM(H21:H22)</f>
        <v>0</v>
      </c>
      <c r="I20" s="17">
        <f t="shared" ref="I20" si="7">SUM(I21:I22)</f>
        <v>0</v>
      </c>
      <c r="J20" s="17">
        <f t="shared" ref="J20:K20" si="8">SUM(J21:J22)</f>
        <v>0</v>
      </c>
      <c r="K20" s="18">
        <f t="shared" si="8"/>
        <v>0</v>
      </c>
    </row>
    <row r="21" spans="1:11" ht="15" customHeight="1" x14ac:dyDescent="0.3">
      <c r="A21" s="2">
        <v>13</v>
      </c>
      <c r="B21" s="24">
        <v>1</v>
      </c>
      <c r="D21" s="1" t="s">
        <v>18</v>
      </c>
      <c r="H21" s="304"/>
      <c r="K21" s="9"/>
    </row>
    <row r="22" spans="1:11" ht="15" customHeight="1" thickBot="1" x14ac:dyDescent="0.35">
      <c r="A22" s="2">
        <v>14</v>
      </c>
      <c r="B22" s="24">
        <v>2</v>
      </c>
      <c r="D22" s="1" t="s">
        <v>13</v>
      </c>
      <c r="H22" s="304"/>
      <c r="K22" s="9"/>
    </row>
    <row r="23" spans="1:11" s="13" customFormat="1" ht="21.75" customHeight="1" thickBot="1" x14ac:dyDescent="0.35">
      <c r="A23" s="2">
        <v>15</v>
      </c>
      <c r="B23" s="27"/>
      <c r="C23" s="10"/>
      <c r="D23" s="11" t="s">
        <v>5</v>
      </c>
      <c r="E23" s="11">
        <f>SUM(E19,E20)</f>
        <v>4417</v>
      </c>
      <c r="F23" s="11">
        <f>SUM(F19,F20)</f>
        <v>3527</v>
      </c>
      <c r="G23" s="11">
        <f>SUM(G19,G20)</f>
        <v>5076</v>
      </c>
      <c r="H23" s="307">
        <f>SUM(H19,H20)</f>
        <v>13188</v>
      </c>
      <c r="I23" s="11">
        <f t="shared" ref="I23" si="9">SUM(I19,I20)</f>
        <v>14053</v>
      </c>
      <c r="J23" s="11">
        <f t="shared" ref="J23:K23" si="10">SUM(J19,J20)</f>
        <v>6493</v>
      </c>
      <c r="K23" s="12">
        <f t="shared" si="10"/>
        <v>20546</v>
      </c>
    </row>
    <row r="24" spans="1:11" x14ac:dyDescent="0.3">
      <c r="E24" s="1">
        <f>+'1.Bev'!E27-'2.Kiad'!E23</f>
        <v>391</v>
      </c>
      <c r="F24" s="1">
        <f>+'1.Bev'!F27-'2.Kiad'!F23</f>
        <v>0</v>
      </c>
      <c r="G24" s="1">
        <f>+'1.Bev'!G27-'2.Kiad'!G23</f>
        <v>380</v>
      </c>
      <c r="H24" s="1">
        <f>+'1.Bev'!H27-'2.Kiad'!H23</f>
        <v>0</v>
      </c>
      <c r="I24" s="1">
        <f>+'1.Bev'!I27-'2.Kiad'!I23</f>
        <v>0</v>
      </c>
      <c r="J24" s="1">
        <f>+'1.Bev'!J27-'2.Kiad'!J23</f>
        <v>0</v>
      </c>
      <c r="K24" s="1">
        <f>+'1.Bev'!K27-'2.Kiad'!K23</f>
        <v>0</v>
      </c>
    </row>
    <row r="28" spans="1:11" x14ac:dyDescent="0.3">
      <c r="C28" s="7"/>
      <c r="D28" s="8"/>
      <c r="E28" s="8"/>
      <c r="F28" s="8"/>
      <c r="G28" s="8"/>
      <c r="H28" s="8"/>
      <c r="I28" s="8"/>
      <c r="J28" s="8"/>
      <c r="K28" s="8"/>
    </row>
    <row r="39" spans="1:3" s="8" customFormat="1" x14ac:dyDescent="0.3">
      <c r="A39" s="2"/>
      <c r="B39" s="2"/>
      <c r="C39" s="7"/>
    </row>
    <row r="44" spans="1:3" s="8" customFormat="1" x14ac:dyDescent="0.3">
      <c r="A44" s="2"/>
      <c r="B44" s="2"/>
      <c r="C44" s="7"/>
    </row>
    <row r="46" spans="1:3" s="8" customFormat="1" x14ac:dyDescent="0.3">
      <c r="A46" s="2"/>
      <c r="B46" s="2"/>
      <c r="C46" s="7"/>
    </row>
  </sheetData>
  <mergeCells count="2">
    <mergeCell ref="B4:K4"/>
    <mergeCell ref="B5:K5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88" fitToHeight="0" orientation="landscape" r:id="rId1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68"/>
  <sheetViews>
    <sheetView view="pageBreakPreview" topLeftCell="A82" zoomScaleNormal="100" zoomScaleSheetLayoutView="100" workbookViewId="0">
      <selection activeCell="D108" sqref="D108"/>
    </sheetView>
  </sheetViews>
  <sheetFormatPr defaultColWidth="9.140625" defaultRowHeight="15" x14ac:dyDescent="0.3"/>
  <cols>
    <col min="1" max="1" width="3.7109375" style="116" customWidth="1"/>
    <col min="2" max="3" width="4.7109375" style="117" customWidth="1"/>
    <col min="4" max="4" width="60.7109375" style="135" customWidth="1"/>
    <col min="5" max="9" width="13.7109375" style="118" customWidth="1"/>
    <col min="10" max="10" width="15.7109375" style="119" customWidth="1"/>
    <col min="11" max="16384" width="9.140625" style="118"/>
  </cols>
  <sheetData>
    <row r="1" spans="1:10" ht="15" customHeight="1" x14ac:dyDescent="0.3">
      <c r="B1" s="4" t="s">
        <v>204</v>
      </c>
      <c r="C1" s="416"/>
      <c r="D1" s="416"/>
      <c r="J1" s="123"/>
    </row>
    <row r="2" spans="1:10" ht="15" customHeight="1" x14ac:dyDescent="0.3">
      <c r="B2" s="32" t="s">
        <v>205</v>
      </c>
      <c r="C2" s="263"/>
      <c r="D2" s="263"/>
      <c r="J2" s="123"/>
    </row>
    <row r="3" spans="1:10" ht="15" customHeight="1" x14ac:dyDescent="0.3">
      <c r="B3" s="263"/>
      <c r="C3" s="263"/>
      <c r="D3" s="263"/>
      <c r="J3" s="123"/>
    </row>
    <row r="4" spans="1:10" ht="15" customHeight="1" x14ac:dyDescent="0.3">
      <c r="B4" s="441" t="s">
        <v>122</v>
      </c>
      <c r="C4" s="441"/>
      <c r="D4" s="441"/>
      <c r="E4" s="441"/>
      <c r="F4" s="441"/>
      <c r="G4" s="441"/>
      <c r="H4" s="441"/>
      <c r="I4" s="441"/>
      <c r="J4" s="441"/>
    </row>
    <row r="5" spans="1:10" s="121" customFormat="1" ht="15" customHeight="1" x14ac:dyDescent="0.2">
      <c r="A5" s="116"/>
      <c r="B5" s="442" t="s">
        <v>152</v>
      </c>
      <c r="C5" s="442"/>
      <c r="D5" s="442"/>
      <c r="E5" s="442"/>
      <c r="F5" s="442"/>
      <c r="G5" s="442"/>
      <c r="H5" s="442"/>
      <c r="I5" s="442"/>
      <c r="J5" s="442"/>
    </row>
    <row r="6" spans="1:10" ht="15" customHeight="1" x14ac:dyDescent="0.3">
      <c r="D6" s="122"/>
      <c r="I6" s="123"/>
      <c r="J6" s="123" t="s">
        <v>77</v>
      </c>
    </row>
    <row r="7" spans="1:10" s="117" customFormat="1" ht="15" customHeight="1" thickBot="1" x14ac:dyDescent="0.35">
      <c r="A7" s="124"/>
      <c r="B7" s="117" t="s">
        <v>8</v>
      </c>
      <c r="C7" s="125" t="s">
        <v>9</v>
      </c>
      <c r="D7" s="117" t="s">
        <v>107</v>
      </c>
      <c r="E7" s="117" t="s">
        <v>78</v>
      </c>
      <c r="F7" s="117" t="s">
        <v>79</v>
      </c>
      <c r="G7" s="117" t="s">
        <v>10</v>
      </c>
      <c r="H7" s="117" t="s">
        <v>80</v>
      </c>
      <c r="I7" s="117" t="s">
        <v>108</v>
      </c>
      <c r="J7" s="117" t="s">
        <v>119</v>
      </c>
    </row>
    <row r="8" spans="1:10" s="120" customFormat="1" ht="30" customHeight="1" x14ac:dyDescent="0.2">
      <c r="B8" s="445" t="s">
        <v>109</v>
      </c>
      <c r="C8" s="449" t="s">
        <v>110</v>
      </c>
      <c r="D8" s="451" t="s">
        <v>0</v>
      </c>
      <c r="E8" s="447" t="s">
        <v>49</v>
      </c>
      <c r="F8" s="447"/>
      <c r="G8" s="447"/>
      <c r="H8" s="447"/>
      <c r="I8" s="448"/>
      <c r="J8" s="443" t="s">
        <v>149</v>
      </c>
    </row>
    <row r="9" spans="1:10" s="120" customFormat="1" ht="45" customHeight="1" thickBot="1" x14ac:dyDescent="0.25">
      <c r="B9" s="446"/>
      <c r="C9" s="450"/>
      <c r="D9" s="452"/>
      <c r="E9" s="174" t="s">
        <v>16</v>
      </c>
      <c r="F9" s="174" t="s">
        <v>112</v>
      </c>
      <c r="G9" s="174" t="s">
        <v>17</v>
      </c>
      <c r="H9" s="174" t="s">
        <v>113</v>
      </c>
      <c r="I9" s="175" t="s">
        <v>114</v>
      </c>
      <c r="J9" s="444"/>
    </row>
    <row r="10" spans="1:10" s="120" customFormat="1" ht="22.5" customHeight="1" x14ac:dyDescent="0.3">
      <c r="A10" s="124">
        <v>1</v>
      </c>
      <c r="B10" s="172">
        <v>1</v>
      </c>
      <c r="C10" s="167" t="s">
        <v>122</v>
      </c>
      <c r="D10" s="168"/>
      <c r="E10" s="169"/>
      <c r="F10" s="170"/>
      <c r="G10" s="170"/>
      <c r="H10" s="170"/>
      <c r="I10" s="171"/>
      <c r="J10" s="173"/>
    </row>
    <row r="11" spans="1:10" ht="18" customHeight="1" x14ac:dyDescent="0.3">
      <c r="A11" s="124">
        <v>2</v>
      </c>
      <c r="B11" s="149"/>
      <c r="C11" s="150">
        <v>1</v>
      </c>
      <c r="D11" s="151" t="s">
        <v>145</v>
      </c>
      <c r="E11" s="152"/>
      <c r="F11" s="153"/>
      <c r="G11" s="153"/>
      <c r="H11" s="153"/>
      <c r="I11" s="154"/>
      <c r="J11" s="164"/>
    </row>
    <row r="12" spans="1:10" s="315" customFormat="1" x14ac:dyDescent="0.3">
      <c r="A12" s="124">
        <v>3</v>
      </c>
      <c r="B12" s="308"/>
      <c r="C12" s="309"/>
      <c r="D12" s="310" t="s">
        <v>198</v>
      </c>
      <c r="E12" s="311"/>
      <c r="F12" s="312"/>
      <c r="G12" s="312">
        <v>668</v>
      </c>
      <c r="H12" s="312"/>
      <c r="I12" s="313"/>
      <c r="J12" s="314">
        <f>SUM(E12:I12)</f>
        <v>668</v>
      </c>
    </row>
    <row r="13" spans="1:10" s="119" customFormat="1" x14ac:dyDescent="0.3">
      <c r="A13" s="124">
        <v>4</v>
      </c>
      <c r="B13" s="324"/>
      <c r="C13" s="325"/>
      <c r="D13" s="326" t="s">
        <v>199</v>
      </c>
      <c r="E13" s="327"/>
      <c r="F13" s="327"/>
      <c r="G13" s="327">
        <v>743</v>
      </c>
      <c r="H13" s="327"/>
      <c r="I13" s="327"/>
      <c r="J13" s="164">
        <f>SUM(E13:I13)</f>
        <v>743</v>
      </c>
    </row>
    <row r="14" spans="1:10" s="323" customFormat="1" x14ac:dyDescent="0.3">
      <c r="A14" s="124">
        <v>5</v>
      </c>
      <c r="B14" s="316"/>
      <c r="C14" s="317"/>
      <c r="D14" s="318" t="s">
        <v>230</v>
      </c>
      <c r="E14" s="319"/>
      <c r="F14" s="320"/>
      <c r="G14" s="320">
        <f>-190-50</f>
        <v>-240</v>
      </c>
      <c r="H14" s="320"/>
      <c r="I14" s="321"/>
      <c r="J14" s="322">
        <f>SUM(E14:I14)</f>
        <v>-240</v>
      </c>
    </row>
    <row r="15" spans="1:10" s="119" customFormat="1" x14ac:dyDescent="0.3">
      <c r="A15" s="124">
        <v>6</v>
      </c>
      <c r="B15" s="324"/>
      <c r="C15" s="325"/>
      <c r="D15" s="326" t="s">
        <v>219</v>
      </c>
      <c r="E15" s="327">
        <f>SUM(E13:E14)</f>
        <v>0</v>
      </c>
      <c r="F15" s="327">
        <f t="shared" ref="F15:I15" si="0">SUM(F13:F14)</f>
        <v>0</v>
      </c>
      <c r="G15" s="327">
        <f t="shared" si="0"/>
        <v>503</v>
      </c>
      <c r="H15" s="327">
        <f t="shared" si="0"/>
        <v>0</v>
      </c>
      <c r="I15" s="327">
        <f t="shared" si="0"/>
        <v>0</v>
      </c>
      <c r="J15" s="164">
        <f>SUM(E15:I15)</f>
        <v>503</v>
      </c>
    </row>
    <row r="16" spans="1:10" ht="18" customHeight="1" x14ac:dyDescent="0.3">
      <c r="A16" s="124">
        <v>7</v>
      </c>
      <c r="B16" s="145"/>
      <c r="C16" s="147">
        <v>2</v>
      </c>
      <c r="D16" s="188" t="s">
        <v>143</v>
      </c>
      <c r="E16" s="144"/>
      <c r="F16" s="128"/>
      <c r="G16" s="128"/>
      <c r="H16" s="128"/>
      <c r="I16" s="134"/>
      <c r="J16" s="164"/>
    </row>
    <row r="17" spans="1:10" s="315" customFormat="1" x14ac:dyDescent="0.3">
      <c r="A17" s="124">
        <v>8</v>
      </c>
      <c r="B17" s="308"/>
      <c r="C17" s="309"/>
      <c r="D17" s="310" t="s">
        <v>198</v>
      </c>
      <c r="E17" s="311">
        <v>50</v>
      </c>
      <c r="F17" s="312">
        <v>15</v>
      </c>
      <c r="G17" s="312">
        <v>195</v>
      </c>
      <c r="H17" s="312"/>
      <c r="I17" s="313"/>
      <c r="J17" s="314">
        <f>SUM(E17:I17)</f>
        <v>260</v>
      </c>
    </row>
    <row r="18" spans="1:10" s="119" customFormat="1" x14ac:dyDescent="0.3">
      <c r="A18" s="124">
        <v>9</v>
      </c>
      <c r="B18" s="324"/>
      <c r="C18" s="325"/>
      <c r="D18" s="326" t="s">
        <v>199</v>
      </c>
      <c r="E18" s="327">
        <v>50</v>
      </c>
      <c r="F18" s="327">
        <v>15</v>
      </c>
      <c r="G18" s="327">
        <v>105</v>
      </c>
      <c r="H18" s="327"/>
      <c r="I18" s="327"/>
      <c r="J18" s="164">
        <f>SUM(E18:I18)</f>
        <v>170</v>
      </c>
    </row>
    <row r="19" spans="1:10" s="323" customFormat="1" x14ac:dyDescent="0.3">
      <c r="A19" s="124">
        <v>10</v>
      </c>
      <c r="B19" s="316"/>
      <c r="C19" s="317"/>
      <c r="D19" s="318" t="s">
        <v>230</v>
      </c>
      <c r="E19" s="319"/>
      <c r="F19" s="320"/>
      <c r="G19" s="320">
        <v>-55</v>
      </c>
      <c r="H19" s="320"/>
      <c r="I19" s="321"/>
      <c r="J19" s="322">
        <f>SUM(E19:I19)</f>
        <v>-55</v>
      </c>
    </row>
    <row r="20" spans="1:10" s="119" customFormat="1" x14ac:dyDescent="0.3">
      <c r="A20" s="124">
        <v>11</v>
      </c>
      <c r="B20" s="324"/>
      <c r="C20" s="325"/>
      <c r="D20" s="326" t="s">
        <v>219</v>
      </c>
      <c r="E20" s="327">
        <f>SUM(E18:E19)</f>
        <v>50</v>
      </c>
      <c r="F20" s="327">
        <f t="shared" ref="F20:I20" si="1">SUM(F18:F19)</f>
        <v>15</v>
      </c>
      <c r="G20" s="327">
        <f t="shared" si="1"/>
        <v>50</v>
      </c>
      <c r="H20" s="327">
        <f t="shared" si="1"/>
        <v>0</v>
      </c>
      <c r="I20" s="327">
        <f t="shared" si="1"/>
        <v>0</v>
      </c>
      <c r="J20" s="164">
        <f>SUM(E20:I20)</f>
        <v>115</v>
      </c>
    </row>
    <row r="21" spans="1:10" ht="18" customHeight="1" x14ac:dyDescent="0.3">
      <c r="A21" s="124">
        <v>12</v>
      </c>
      <c r="B21" s="145"/>
      <c r="C21" s="150">
        <v>3</v>
      </c>
      <c r="D21" s="127" t="s">
        <v>154</v>
      </c>
      <c r="E21" s="144"/>
      <c r="F21" s="128"/>
      <c r="G21" s="128"/>
      <c r="H21" s="128"/>
      <c r="I21" s="134"/>
      <c r="J21" s="164"/>
    </row>
    <row r="22" spans="1:10" s="315" customFormat="1" x14ac:dyDescent="0.3">
      <c r="A22" s="124">
        <v>13</v>
      </c>
      <c r="B22" s="308"/>
      <c r="C22" s="309"/>
      <c r="D22" s="310" t="s">
        <v>198</v>
      </c>
      <c r="E22" s="311"/>
      <c r="F22" s="312"/>
      <c r="G22" s="312">
        <v>260</v>
      </c>
      <c r="H22" s="312"/>
      <c r="I22" s="313"/>
      <c r="J22" s="314">
        <f>SUM(E22:I22)</f>
        <v>260</v>
      </c>
    </row>
    <row r="23" spans="1:10" s="119" customFormat="1" x14ac:dyDescent="0.3">
      <c r="A23" s="124">
        <v>14</v>
      </c>
      <c r="B23" s="324"/>
      <c r="C23" s="325"/>
      <c r="D23" s="326" t="s">
        <v>199</v>
      </c>
      <c r="E23" s="327"/>
      <c r="F23" s="327"/>
      <c r="G23" s="327">
        <v>170</v>
      </c>
      <c r="H23" s="327"/>
      <c r="I23" s="327"/>
      <c r="J23" s="164">
        <f>SUM(E23:I23)</f>
        <v>170</v>
      </c>
    </row>
    <row r="24" spans="1:10" s="323" customFormat="1" x14ac:dyDescent="0.3">
      <c r="A24" s="124">
        <v>15</v>
      </c>
      <c r="B24" s="316"/>
      <c r="C24" s="317"/>
      <c r="D24" s="318" t="s">
        <v>230</v>
      </c>
      <c r="E24" s="319"/>
      <c r="F24" s="320"/>
      <c r="G24" s="320">
        <v>-120</v>
      </c>
      <c r="H24" s="320"/>
      <c r="I24" s="321"/>
      <c r="J24" s="322">
        <f>SUM(E24:I24)</f>
        <v>-120</v>
      </c>
    </row>
    <row r="25" spans="1:10" s="119" customFormat="1" x14ac:dyDescent="0.3">
      <c r="A25" s="124">
        <v>16</v>
      </c>
      <c r="B25" s="324"/>
      <c r="C25" s="325"/>
      <c r="D25" s="326" t="s">
        <v>219</v>
      </c>
      <c r="E25" s="327">
        <f>SUM(E23:E24)</f>
        <v>0</v>
      </c>
      <c r="F25" s="327">
        <f t="shared" ref="F25:I25" si="2">SUM(F23:F24)</f>
        <v>0</v>
      </c>
      <c r="G25" s="327">
        <f t="shared" si="2"/>
        <v>50</v>
      </c>
      <c r="H25" s="327">
        <f t="shared" si="2"/>
        <v>0</v>
      </c>
      <c r="I25" s="327">
        <f t="shared" si="2"/>
        <v>0</v>
      </c>
      <c r="J25" s="164">
        <f>SUM(E25:I25)</f>
        <v>50</v>
      </c>
    </row>
    <row r="26" spans="1:10" ht="18" customHeight="1" x14ac:dyDescent="0.3">
      <c r="A26" s="124">
        <v>17</v>
      </c>
      <c r="B26" s="145"/>
      <c r="C26" s="147">
        <v>4</v>
      </c>
      <c r="D26" s="127" t="s">
        <v>208</v>
      </c>
      <c r="E26" s="144"/>
      <c r="F26" s="128"/>
      <c r="G26" s="128"/>
      <c r="H26" s="128"/>
      <c r="I26" s="134"/>
      <c r="J26" s="164"/>
    </row>
    <row r="27" spans="1:10" s="315" customFormat="1" x14ac:dyDescent="0.3">
      <c r="A27" s="124">
        <v>18</v>
      </c>
      <c r="B27" s="308"/>
      <c r="C27" s="309"/>
      <c r="D27" s="310" t="s">
        <v>198</v>
      </c>
      <c r="E27" s="311"/>
      <c r="F27" s="312"/>
      <c r="G27" s="312"/>
      <c r="H27" s="312"/>
      <c r="I27" s="313"/>
      <c r="J27" s="314">
        <f>SUM(E27:I27)</f>
        <v>0</v>
      </c>
    </row>
    <row r="28" spans="1:10" s="119" customFormat="1" x14ac:dyDescent="0.3">
      <c r="A28" s="124">
        <v>19</v>
      </c>
      <c r="B28" s="324"/>
      <c r="C28" s="325"/>
      <c r="D28" s="326" t="s">
        <v>199</v>
      </c>
      <c r="E28" s="327"/>
      <c r="F28" s="327"/>
      <c r="G28" s="327">
        <v>350</v>
      </c>
      <c r="H28" s="327"/>
      <c r="I28" s="327"/>
      <c r="J28" s="164">
        <f>SUM(E28:I28)</f>
        <v>350</v>
      </c>
    </row>
    <row r="29" spans="1:10" s="323" customFormat="1" x14ac:dyDescent="0.3">
      <c r="A29" s="124">
        <v>20</v>
      </c>
      <c r="B29" s="316"/>
      <c r="C29" s="317"/>
      <c r="D29" s="318" t="s">
        <v>230</v>
      </c>
      <c r="E29" s="319"/>
      <c r="F29" s="320"/>
      <c r="G29" s="320">
        <v>-50</v>
      </c>
      <c r="H29" s="320"/>
      <c r="I29" s="321"/>
      <c r="J29" s="322">
        <f>SUM(E29:I29)</f>
        <v>-50</v>
      </c>
    </row>
    <row r="30" spans="1:10" s="119" customFormat="1" x14ac:dyDescent="0.3">
      <c r="A30" s="124">
        <v>21</v>
      </c>
      <c r="B30" s="324"/>
      <c r="C30" s="325"/>
      <c r="D30" s="326" t="s">
        <v>219</v>
      </c>
      <c r="E30" s="327">
        <f>SUM(E28:E29)</f>
        <v>0</v>
      </c>
      <c r="F30" s="327">
        <f>SUM(F28:F29)</f>
        <v>0</v>
      </c>
      <c r="G30" s="327">
        <f>SUM(G28:G29)</f>
        <v>300</v>
      </c>
      <c r="H30" s="327">
        <f>SUM(H28:H29)</f>
        <v>0</v>
      </c>
      <c r="I30" s="327">
        <f>SUM(I28:I29)</f>
        <v>0</v>
      </c>
      <c r="J30" s="164">
        <f>SUM(E30:I30)</f>
        <v>300</v>
      </c>
    </row>
    <row r="31" spans="1:10" ht="18" hidden="1" customHeight="1" x14ac:dyDescent="0.3">
      <c r="A31" s="124"/>
      <c r="B31" s="145"/>
      <c r="C31" s="150">
        <v>5</v>
      </c>
      <c r="D31" s="127" t="s">
        <v>220</v>
      </c>
      <c r="E31" s="144"/>
      <c r="F31" s="128"/>
      <c r="G31" s="128"/>
      <c r="H31" s="128"/>
      <c r="I31" s="134"/>
      <c r="J31" s="164"/>
    </row>
    <row r="32" spans="1:10" s="315" customFormat="1" hidden="1" x14ac:dyDescent="0.3">
      <c r="A32" s="124"/>
      <c r="B32" s="308"/>
      <c r="C32" s="309"/>
      <c r="D32" s="310" t="s">
        <v>198</v>
      </c>
      <c r="E32" s="311"/>
      <c r="F32" s="312"/>
      <c r="G32" s="312"/>
      <c r="H32" s="312"/>
      <c r="I32" s="313"/>
      <c r="J32" s="314">
        <f>SUM(E32:I32)</f>
        <v>0</v>
      </c>
    </row>
    <row r="33" spans="1:10" s="119" customFormat="1" hidden="1" x14ac:dyDescent="0.3">
      <c r="A33" s="124"/>
      <c r="B33" s="324"/>
      <c r="C33" s="325"/>
      <c r="D33" s="326" t="s">
        <v>199</v>
      </c>
      <c r="E33" s="327"/>
      <c r="F33" s="327"/>
      <c r="G33" s="327"/>
      <c r="H33" s="327"/>
      <c r="I33" s="327"/>
      <c r="J33" s="164">
        <f>SUM(E33:I33)</f>
        <v>0</v>
      </c>
    </row>
    <row r="34" spans="1:10" s="323" customFormat="1" hidden="1" x14ac:dyDescent="0.3">
      <c r="A34" s="124"/>
      <c r="B34" s="316"/>
      <c r="C34" s="317"/>
      <c r="D34" s="318" t="s">
        <v>200</v>
      </c>
      <c r="E34" s="319"/>
      <c r="F34" s="320"/>
      <c r="G34" s="320"/>
      <c r="H34" s="320"/>
      <c r="I34" s="321"/>
      <c r="J34" s="322">
        <f>SUM(E34:I34)</f>
        <v>0</v>
      </c>
    </row>
    <row r="35" spans="1:10" s="119" customFormat="1" hidden="1" x14ac:dyDescent="0.3">
      <c r="A35" s="124"/>
      <c r="B35" s="324"/>
      <c r="C35" s="325"/>
      <c r="D35" s="326" t="s">
        <v>219</v>
      </c>
      <c r="E35" s="327">
        <f>SUM(E33:E34)</f>
        <v>0</v>
      </c>
      <c r="F35" s="327">
        <f t="shared" ref="F35:I35" si="3">SUM(F33:F34)</f>
        <v>0</v>
      </c>
      <c r="G35" s="327">
        <f t="shared" si="3"/>
        <v>0</v>
      </c>
      <c r="H35" s="327">
        <f t="shared" si="3"/>
        <v>0</v>
      </c>
      <c r="I35" s="327">
        <f t="shared" si="3"/>
        <v>0</v>
      </c>
      <c r="J35" s="164">
        <f>SUM(E35:I35)</f>
        <v>0</v>
      </c>
    </row>
    <row r="36" spans="1:10" ht="18" hidden="1" customHeight="1" x14ac:dyDescent="0.3">
      <c r="A36" s="124"/>
      <c r="B36" s="145"/>
      <c r="C36" s="187">
        <v>6</v>
      </c>
      <c r="D36" s="127" t="s">
        <v>221</v>
      </c>
      <c r="E36" s="144"/>
      <c r="F36" s="128"/>
      <c r="G36" s="128"/>
      <c r="H36" s="128"/>
      <c r="I36" s="134"/>
      <c r="J36" s="164"/>
    </row>
    <row r="37" spans="1:10" s="315" customFormat="1" hidden="1" x14ac:dyDescent="0.3">
      <c r="A37" s="124"/>
      <c r="B37" s="308"/>
      <c r="C37" s="309"/>
      <c r="D37" s="310" t="s">
        <v>198</v>
      </c>
      <c r="E37" s="311"/>
      <c r="F37" s="312"/>
      <c r="G37" s="312"/>
      <c r="H37" s="312"/>
      <c r="I37" s="313"/>
      <c r="J37" s="314">
        <f>SUM(E37:I37)</f>
        <v>0</v>
      </c>
    </row>
    <row r="38" spans="1:10" s="119" customFormat="1" hidden="1" x14ac:dyDescent="0.3">
      <c r="A38" s="124"/>
      <c r="B38" s="324"/>
      <c r="C38" s="325"/>
      <c r="D38" s="326" t="s">
        <v>199</v>
      </c>
      <c r="E38" s="327"/>
      <c r="F38" s="327"/>
      <c r="G38" s="327"/>
      <c r="H38" s="327"/>
      <c r="I38" s="327"/>
      <c r="J38" s="164">
        <f>SUM(E38:I38)</f>
        <v>0</v>
      </c>
    </row>
    <row r="39" spans="1:10" s="323" customFormat="1" hidden="1" x14ac:dyDescent="0.3">
      <c r="A39" s="124"/>
      <c r="B39" s="316"/>
      <c r="C39" s="317"/>
      <c r="D39" s="318" t="s">
        <v>200</v>
      </c>
      <c r="E39" s="319"/>
      <c r="F39" s="320"/>
      <c r="G39" s="320"/>
      <c r="H39" s="320"/>
      <c r="I39" s="321"/>
      <c r="J39" s="322">
        <f>SUM(E39:I39)</f>
        <v>0</v>
      </c>
    </row>
    <row r="40" spans="1:10" s="119" customFormat="1" hidden="1" x14ac:dyDescent="0.3">
      <c r="A40" s="124"/>
      <c r="B40" s="324"/>
      <c r="C40" s="325"/>
      <c r="D40" s="326" t="s">
        <v>219</v>
      </c>
      <c r="E40" s="327">
        <f>SUM(E38:E39)</f>
        <v>0</v>
      </c>
      <c r="F40" s="327">
        <f t="shared" ref="F40:I40" si="4">SUM(F38:F39)</f>
        <v>0</v>
      </c>
      <c r="G40" s="327">
        <f t="shared" si="4"/>
        <v>0</v>
      </c>
      <c r="H40" s="327">
        <f t="shared" si="4"/>
        <v>0</v>
      </c>
      <c r="I40" s="327">
        <f t="shared" si="4"/>
        <v>0</v>
      </c>
      <c r="J40" s="164">
        <f>SUM(E40:I40)</f>
        <v>0</v>
      </c>
    </row>
    <row r="41" spans="1:10" ht="18" hidden="1" customHeight="1" x14ac:dyDescent="0.3">
      <c r="A41" s="124"/>
      <c r="B41" s="145"/>
      <c r="C41" s="150">
        <v>7</v>
      </c>
      <c r="D41" s="127" t="s">
        <v>222</v>
      </c>
      <c r="E41" s="144"/>
      <c r="F41" s="128"/>
      <c r="G41" s="128"/>
      <c r="H41" s="128"/>
      <c r="I41" s="134"/>
      <c r="J41" s="164"/>
    </row>
    <row r="42" spans="1:10" s="315" customFormat="1" hidden="1" x14ac:dyDescent="0.3">
      <c r="A42" s="124"/>
      <c r="B42" s="308"/>
      <c r="C42" s="309"/>
      <c r="D42" s="310" t="s">
        <v>198</v>
      </c>
      <c r="E42" s="311"/>
      <c r="F42" s="312"/>
      <c r="G42" s="312"/>
      <c r="H42" s="312"/>
      <c r="I42" s="313"/>
      <c r="J42" s="314">
        <f>SUM(E42:I42)</f>
        <v>0</v>
      </c>
    </row>
    <row r="43" spans="1:10" s="119" customFormat="1" hidden="1" x14ac:dyDescent="0.3">
      <c r="A43" s="124"/>
      <c r="B43" s="324"/>
      <c r="C43" s="325"/>
      <c r="D43" s="326" t="s">
        <v>199</v>
      </c>
      <c r="E43" s="327"/>
      <c r="F43" s="327"/>
      <c r="G43" s="327"/>
      <c r="H43" s="327"/>
      <c r="I43" s="327"/>
      <c r="J43" s="164">
        <f>SUM(E43:I43)</f>
        <v>0</v>
      </c>
    </row>
    <row r="44" spans="1:10" s="323" customFormat="1" hidden="1" x14ac:dyDescent="0.3">
      <c r="A44" s="124"/>
      <c r="B44" s="316"/>
      <c r="C44" s="317"/>
      <c r="D44" s="318" t="s">
        <v>201</v>
      </c>
      <c r="E44" s="319"/>
      <c r="F44" s="320"/>
      <c r="G44" s="320"/>
      <c r="H44" s="320"/>
      <c r="I44" s="321"/>
      <c r="J44" s="322">
        <f>SUM(E44:I44)</f>
        <v>0</v>
      </c>
    </row>
    <row r="45" spans="1:10" s="119" customFormat="1" hidden="1" x14ac:dyDescent="0.3">
      <c r="A45" s="124"/>
      <c r="B45" s="324"/>
      <c r="C45" s="325"/>
      <c r="D45" s="326" t="s">
        <v>219</v>
      </c>
      <c r="E45" s="327">
        <f>SUM(E43:E44)</f>
        <v>0</v>
      </c>
      <c r="F45" s="327">
        <f t="shared" ref="F45:I45" si="5">SUM(F43:F44)</f>
        <v>0</v>
      </c>
      <c r="G45" s="327">
        <f t="shared" si="5"/>
        <v>0</v>
      </c>
      <c r="H45" s="327">
        <f t="shared" si="5"/>
        <v>0</v>
      </c>
      <c r="I45" s="327">
        <f t="shared" si="5"/>
        <v>0</v>
      </c>
      <c r="J45" s="164">
        <f>SUM(E45:I45)</f>
        <v>0</v>
      </c>
    </row>
    <row r="46" spans="1:10" ht="18" customHeight="1" x14ac:dyDescent="0.3">
      <c r="A46" s="124">
        <v>22</v>
      </c>
      <c r="B46" s="145"/>
      <c r="C46" s="150">
        <v>8</v>
      </c>
      <c r="D46" s="127" t="s">
        <v>209</v>
      </c>
      <c r="E46" s="144"/>
      <c r="F46" s="128"/>
      <c r="G46" s="128"/>
      <c r="H46" s="128"/>
      <c r="I46" s="134"/>
      <c r="J46" s="164"/>
    </row>
    <row r="47" spans="1:10" s="315" customFormat="1" x14ac:dyDescent="0.3">
      <c r="A47" s="124">
        <v>23</v>
      </c>
      <c r="B47" s="308"/>
      <c r="C47" s="309"/>
      <c r="D47" s="310" t="s">
        <v>198</v>
      </c>
      <c r="E47" s="311"/>
      <c r="F47" s="312"/>
      <c r="G47" s="312"/>
      <c r="H47" s="312"/>
      <c r="I47" s="313"/>
      <c r="J47" s="314">
        <f>SUM(E47:I47)</f>
        <v>0</v>
      </c>
    </row>
    <row r="48" spans="1:10" s="119" customFormat="1" x14ac:dyDescent="0.3">
      <c r="A48" s="124">
        <v>24</v>
      </c>
      <c r="B48" s="324"/>
      <c r="C48" s="325"/>
      <c r="D48" s="326" t="s">
        <v>199</v>
      </c>
      <c r="E48" s="327"/>
      <c r="F48" s="327"/>
      <c r="G48" s="327">
        <v>600</v>
      </c>
      <c r="H48" s="327"/>
      <c r="I48" s="327"/>
      <c r="J48" s="164">
        <f>SUM(E48:I48)</f>
        <v>600</v>
      </c>
    </row>
    <row r="49" spans="1:10" s="323" customFormat="1" x14ac:dyDescent="0.3">
      <c r="A49" s="124">
        <v>25</v>
      </c>
      <c r="B49" s="316"/>
      <c r="C49" s="317"/>
      <c r="D49" s="318" t="s">
        <v>200</v>
      </c>
      <c r="E49" s="319"/>
      <c r="F49" s="320"/>
      <c r="G49" s="320"/>
      <c r="H49" s="320"/>
      <c r="I49" s="321"/>
      <c r="J49" s="322">
        <f>SUM(E49:I49)</f>
        <v>0</v>
      </c>
    </row>
    <row r="50" spans="1:10" s="119" customFormat="1" x14ac:dyDescent="0.3">
      <c r="A50" s="124">
        <v>26</v>
      </c>
      <c r="B50" s="324"/>
      <c r="C50" s="325"/>
      <c r="D50" s="326" t="s">
        <v>219</v>
      </c>
      <c r="E50" s="327">
        <f>SUM(E48:E49)</f>
        <v>0</v>
      </c>
      <c r="F50" s="327">
        <f t="shared" ref="F50:I50" si="6">SUM(F48:F49)</f>
        <v>0</v>
      </c>
      <c r="G50" s="327">
        <f t="shared" si="6"/>
        <v>600</v>
      </c>
      <c r="H50" s="327">
        <f t="shared" si="6"/>
        <v>0</v>
      </c>
      <c r="I50" s="327">
        <f t="shared" si="6"/>
        <v>0</v>
      </c>
      <c r="J50" s="164">
        <f>SUM(E50:I50)</f>
        <v>600</v>
      </c>
    </row>
    <row r="51" spans="1:10" ht="18" hidden="1" customHeight="1" x14ac:dyDescent="0.3">
      <c r="A51" s="124">
        <v>27</v>
      </c>
      <c r="B51" s="145"/>
      <c r="C51" s="147">
        <v>9</v>
      </c>
      <c r="D51" s="129" t="s">
        <v>124</v>
      </c>
      <c r="E51" s="144"/>
      <c r="F51" s="128"/>
      <c r="G51" s="128"/>
      <c r="H51" s="128"/>
      <c r="I51" s="134"/>
      <c r="J51" s="164"/>
    </row>
    <row r="52" spans="1:10" s="315" customFormat="1" hidden="1" x14ac:dyDescent="0.3">
      <c r="A52" s="124">
        <v>28</v>
      </c>
      <c r="B52" s="308"/>
      <c r="C52" s="309"/>
      <c r="D52" s="310" t="s">
        <v>198</v>
      </c>
      <c r="E52" s="311"/>
      <c r="F52" s="312"/>
      <c r="G52" s="312"/>
      <c r="H52" s="312"/>
      <c r="I52" s="313"/>
      <c r="J52" s="314">
        <f>SUM(E52:I52)</f>
        <v>0</v>
      </c>
    </row>
    <row r="53" spans="1:10" s="119" customFormat="1" hidden="1" x14ac:dyDescent="0.3">
      <c r="A53" s="124">
        <v>29</v>
      </c>
      <c r="B53" s="324"/>
      <c r="C53" s="325"/>
      <c r="D53" s="326" t="s">
        <v>199</v>
      </c>
      <c r="E53" s="327"/>
      <c r="F53" s="327"/>
      <c r="G53" s="327"/>
      <c r="H53" s="327"/>
      <c r="I53" s="327"/>
      <c r="J53" s="164">
        <f>SUM(E53:I53)</f>
        <v>0</v>
      </c>
    </row>
    <row r="54" spans="1:10" s="323" customFormat="1" hidden="1" x14ac:dyDescent="0.3">
      <c r="A54" s="124">
        <v>30</v>
      </c>
      <c r="B54" s="316"/>
      <c r="C54" s="317"/>
      <c r="D54" s="318" t="s">
        <v>200</v>
      </c>
      <c r="E54" s="319"/>
      <c r="F54" s="320"/>
      <c r="G54" s="320"/>
      <c r="H54" s="320"/>
      <c r="I54" s="321"/>
      <c r="J54" s="322">
        <f>SUM(E54:I54)</f>
        <v>0</v>
      </c>
    </row>
    <row r="55" spans="1:10" s="119" customFormat="1" hidden="1" x14ac:dyDescent="0.3">
      <c r="A55" s="124">
        <v>31</v>
      </c>
      <c r="B55" s="324"/>
      <c r="C55" s="325"/>
      <c r="D55" s="326" t="s">
        <v>219</v>
      </c>
      <c r="E55" s="327">
        <f>SUM(E53:E54)</f>
        <v>0</v>
      </c>
      <c r="F55" s="327">
        <f t="shared" ref="F55:I55" si="7">SUM(F53:F54)</f>
        <v>0</v>
      </c>
      <c r="G55" s="327">
        <f t="shared" si="7"/>
        <v>0</v>
      </c>
      <c r="H55" s="327">
        <f t="shared" si="7"/>
        <v>0</v>
      </c>
      <c r="I55" s="327">
        <f t="shared" si="7"/>
        <v>0</v>
      </c>
      <c r="J55" s="164">
        <f>SUM(E55:I55)</f>
        <v>0</v>
      </c>
    </row>
    <row r="56" spans="1:10" ht="18" hidden="1" customHeight="1" x14ac:dyDescent="0.3">
      <c r="A56" s="124">
        <v>32</v>
      </c>
      <c r="B56" s="145"/>
      <c r="C56" s="150">
        <v>10</v>
      </c>
      <c r="D56" s="127" t="s">
        <v>127</v>
      </c>
      <c r="E56" s="144"/>
      <c r="F56" s="128"/>
      <c r="G56" s="128"/>
      <c r="H56" s="128"/>
      <c r="I56" s="134"/>
      <c r="J56" s="164"/>
    </row>
    <row r="57" spans="1:10" s="315" customFormat="1" hidden="1" x14ac:dyDescent="0.3">
      <c r="A57" s="124">
        <v>33</v>
      </c>
      <c r="B57" s="308"/>
      <c r="C57" s="309"/>
      <c r="D57" s="310" t="s">
        <v>198</v>
      </c>
      <c r="E57" s="311"/>
      <c r="F57" s="312"/>
      <c r="G57" s="312"/>
      <c r="H57" s="312"/>
      <c r="I57" s="313"/>
      <c r="J57" s="314">
        <f>SUM(E57:I57)</f>
        <v>0</v>
      </c>
    </row>
    <row r="58" spans="1:10" s="119" customFormat="1" hidden="1" x14ac:dyDescent="0.3">
      <c r="A58" s="124">
        <v>34</v>
      </c>
      <c r="B58" s="324"/>
      <c r="C58" s="325"/>
      <c r="D58" s="326" t="s">
        <v>199</v>
      </c>
      <c r="E58" s="327"/>
      <c r="F58" s="327"/>
      <c r="G58" s="327"/>
      <c r="H58" s="327"/>
      <c r="I58" s="327"/>
      <c r="J58" s="164">
        <f>SUM(E58:I58)</f>
        <v>0</v>
      </c>
    </row>
    <row r="59" spans="1:10" s="323" customFormat="1" hidden="1" x14ac:dyDescent="0.3">
      <c r="A59" s="124">
        <v>35</v>
      </c>
      <c r="B59" s="316"/>
      <c r="C59" s="317"/>
      <c r="D59" s="318" t="s">
        <v>200</v>
      </c>
      <c r="E59" s="319"/>
      <c r="F59" s="320"/>
      <c r="G59" s="320"/>
      <c r="H59" s="320"/>
      <c r="I59" s="321"/>
      <c r="J59" s="322">
        <f>SUM(E59:I59)</f>
        <v>0</v>
      </c>
    </row>
    <row r="60" spans="1:10" s="119" customFormat="1" hidden="1" x14ac:dyDescent="0.3">
      <c r="A60" s="124">
        <v>36</v>
      </c>
      <c r="B60" s="324"/>
      <c r="C60" s="325"/>
      <c r="D60" s="326" t="s">
        <v>219</v>
      </c>
      <c r="E60" s="327">
        <f>SUM(E58:E59)</f>
        <v>0</v>
      </c>
      <c r="F60" s="327">
        <f t="shared" ref="F60:I60" si="8">SUM(F58:F59)</f>
        <v>0</v>
      </c>
      <c r="G60" s="327">
        <f t="shared" si="8"/>
        <v>0</v>
      </c>
      <c r="H60" s="327">
        <f t="shared" si="8"/>
        <v>0</v>
      </c>
      <c r="I60" s="327">
        <f t="shared" si="8"/>
        <v>0</v>
      </c>
      <c r="J60" s="164">
        <f>SUM(E60:I60)</f>
        <v>0</v>
      </c>
    </row>
    <row r="61" spans="1:10" ht="18" hidden="1" customHeight="1" x14ac:dyDescent="0.3">
      <c r="A61" s="124">
        <v>37</v>
      </c>
      <c r="B61" s="145"/>
      <c r="C61" s="147">
        <v>11</v>
      </c>
      <c r="D61" s="129" t="s">
        <v>125</v>
      </c>
      <c r="E61" s="144"/>
      <c r="F61" s="128"/>
      <c r="G61" s="128"/>
      <c r="H61" s="128"/>
      <c r="I61" s="134"/>
      <c r="J61" s="164"/>
    </row>
    <row r="62" spans="1:10" s="315" customFormat="1" hidden="1" x14ac:dyDescent="0.3">
      <c r="A62" s="124">
        <v>38</v>
      </c>
      <c r="B62" s="308"/>
      <c r="C62" s="309"/>
      <c r="D62" s="310" t="s">
        <v>198</v>
      </c>
      <c r="E62" s="311"/>
      <c r="F62" s="312"/>
      <c r="G62" s="312"/>
      <c r="H62" s="312"/>
      <c r="I62" s="313"/>
      <c r="J62" s="314">
        <f>SUM(E62:I62)</f>
        <v>0</v>
      </c>
    </row>
    <row r="63" spans="1:10" s="119" customFormat="1" hidden="1" x14ac:dyDescent="0.3">
      <c r="A63" s="124">
        <v>39</v>
      </c>
      <c r="B63" s="324"/>
      <c r="C63" s="325"/>
      <c r="D63" s="326" t="s">
        <v>199</v>
      </c>
      <c r="E63" s="327"/>
      <c r="F63" s="327"/>
      <c r="G63" s="327"/>
      <c r="H63" s="327"/>
      <c r="I63" s="327"/>
      <c r="J63" s="164">
        <f>SUM(E63:I63)</f>
        <v>0</v>
      </c>
    </row>
    <row r="64" spans="1:10" s="323" customFormat="1" hidden="1" x14ac:dyDescent="0.3">
      <c r="A64" s="124">
        <v>40</v>
      </c>
      <c r="B64" s="316"/>
      <c r="C64" s="317"/>
      <c r="D64" s="318" t="s">
        <v>200</v>
      </c>
      <c r="E64" s="319"/>
      <c r="F64" s="320"/>
      <c r="G64" s="320"/>
      <c r="H64" s="320"/>
      <c r="I64" s="321"/>
      <c r="J64" s="322">
        <f>SUM(E64:I64)</f>
        <v>0</v>
      </c>
    </row>
    <row r="65" spans="1:10" s="119" customFormat="1" hidden="1" x14ac:dyDescent="0.3">
      <c r="A65" s="124">
        <v>41</v>
      </c>
      <c r="B65" s="324"/>
      <c r="C65" s="325"/>
      <c r="D65" s="326" t="s">
        <v>219</v>
      </c>
      <c r="E65" s="327">
        <f>SUM(E63:E64)</f>
        <v>0</v>
      </c>
      <c r="F65" s="327">
        <f t="shared" ref="F65:I65" si="9">SUM(F63:F64)</f>
        <v>0</v>
      </c>
      <c r="G65" s="327">
        <f t="shared" si="9"/>
        <v>0</v>
      </c>
      <c r="H65" s="327">
        <f t="shared" si="9"/>
        <v>0</v>
      </c>
      <c r="I65" s="327">
        <f t="shared" si="9"/>
        <v>0</v>
      </c>
      <c r="J65" s="164">
        <f>SUM(E65:I65)</f>
        <v>0</v>
      </c>
    </row>
    <row r="66" spans="1:10" ht="18" hidden="1" customHeight="1" x14ac:dyDescent="0.3">
      <c r="A66" s="124">
        <v>42</v>
      </c>
      <c r="B66" s="145"/>
      <c r="C66" s="150">
        <v>12</v>
      </c>
      <c r="D66" s="129" t="s">
        <v>126</v>
      </c>
      <c r="E66" s="144"/>
      <c r="F66" s="128"/>
      <c r="G66" s="128"/>
      <c r="H66" s="128"/>
      <c r="I66" s="134"/>
      <c r="J66" s="164"/>
    </row>
    <row r="67" spans="1:10" s="315" customFormat="1" hidden="1" x14ac:dyDescent="0.3">
      <c r="A67" s="124">
        <v>43</v>
      </c>
      <c r="B67" s="308"/>
      <c r="C67" s="309"/>
      <c r="D67" s="310" t="s">
        <v>198</v>
      </c>
      <c r="E67" s="311"/>
      <c r="F67" s="312"/>
      <c r="G67" s="312"/>
      <c r="H67" s="312"/>
      <c r="I67" s="313"/>
      <c r="J67" s="314">
        <f>SUM(E67:I67)</f>
        <v>0</v>
      </c>
    </row>
    <row r="68" spans="1:10" s="119" customFormat="1" hidden="1" x14ac:dyDescent="0.3">
      <c r="A68" s="124">
        <v>44</v>
      </c>
      <c r="B68" s="324"/>
      <c r="C68" s="325"/>
      <c r="D68" s="326" t="s">
        <v>199</v>
      </c>
      <c r="E68" s="327"/>
      <c r="F68" s="327"/>
      <c r="G68" s="327"/>
      <c r="H68" s="327"/>
      <c r="I68" s="327"/>
      <c r="J68" s="164">
        <f>SUM(E68:I68)</f>
        <v>0</v>
      </c>
    </row>
    <row r="69" spans="1:10" s="323" customFormat="1" hidden="1" x14ac:dyDescent="0.3">
      <c r="A69" s="124">
        <v>45</v>
      </c>
      <c r="B69" s="316"/>
      <c r="C69" s="317"/>
      <c r="D69" s="318" t="s">
        <v>200</v>
      </c>
      <c r="E69" s="319"/>
      <c r="F69" s="320"/>
      <c r="G69" s="320"/>
      <c r="H69" s="320"/>
      <c r="I69" s="321"/>
      <c r="J69" s="322">
        <f>SUM(E69:I69)</f>
        <v>0</v>
      </c>
    </row>
    <row r="70" spans="1:10" s="119" customFormat="1" hidden="1" x14ac:dyDescent="0.3">
      <c r="A70" s="124">
        <v>46</v>
      </c>
      <c r="B70" s="324"/>
      <c r="C70" s="325"/>
      <c r="D70" s="326" t="s">
        <v>219</v>
      </c>
      <c r="E70" s="327">
        <f>SUM(E68:E69)</f>
        <v>0</v>
      </c>
      <c r="F70" s="327">
        <f t="shared" ref="F70:I70" si="10">SUM(F68:F69)</f>
        <v>0</v>
      </c>
      <c r="G70" s="327">
        <f t="shared" si="10"/>
        <v>0</v>
      </c>
      <c r="H70" s="327">
        <f t="shared" si="10"/>
        <v>0</v>
      </c>
      <c r="I70" s="327">
        <f t="shared" si="10"/>
        <v>0</v>
      </c>
      <c r="J70" s="164">
        <f>SUM(E70:I70)</f>
        <v>0</v>
      </c>
    </row>
    <row r="71" spans="1:10" ht="18" hidden="1" customHeight="1" x14ac:dyDescent="0.3">
      <c r="A71" s="124">
        <v>47</v>
      </c>
      <c r="B71" s="145"/>
      <c r="C71" s="150">
        <v>13</v>
      </c>
      <c r="D71" s="129" t="s">
        <v>223</v>
      </c>
      <c r="E71" s="144"/>
      <c r="F71" s="128"/>
      <c r="G71" s="128"/>
      <c r="H71" s="128"/>
      <c r="I71" s="134"/>
      <c r="J71" s="164"/>
    </row>
    <row r="72" spans="1:10" s="315" customFormat="1" hidden="1" x14ac:dyDescent="0.3">
      <c r="A72" s="124">
        <v>48</v>
      </c>
      <c r="B72" s="308"/>
      <c r="C72" s="309"/>
      <c r="D72" s="310" t="s">
        <v>198</v>
      </c>
      <c r="E72" s="311"/>
      <c r="F72" s="312"/>
      <c r="G72" s="312"/>
      <c r="H72" s="312"/>
      <c r="I72" s="313"/>
      <c r="J72" s="314">
        <f>SUM(E72:I72)</f>
        <v>0</v>
      </c>
    </row>
    <row r="73" spans="1:10" s="119" customFormat="1" hidden="1" x14ac:dyDescent="0.3">
      <c r="A73" s="124">
        <v>49</v>
      </c>
      <c r="B73" s="324"/>
      <c r="C73" s="325"/>
      <c r="D73" s="326" t="s">
        <v>199</v>
      </c>
      <c r="E73" s="327"/>
      <c r="F73" s="327"/>
      <c r="G73" s="327"/>
      <c r="H73" s="327"/>
      <c r="I73" s="327"/>
      <c r="J73" s="164">
        <f>SUM(E73:I73)</f>
        <v>0</v>
      </c>
    </row>
    <row r="74" spans="1:10" s="323" customFormat="1" hidden="1" x14ac:dyDescent="0.3">
      <c r="A74" s="124">
        <v>50</v>
      </c>
      <c r="B74" s="316"/>
      <c r="C74" s="317"/>
      <c r="D74" s="318" t="s">
        <v>200</v>
      </c>
      <c r="E74" s="319"/>
      <c r="F74" s="320"/>
      <c r="G74" s="320"/>
      <c r="H74" s="320"/>
      <c r="I74" s="321"/>
      <c r="J74" s="322">
        <f>SUM(E74:I74)</f>
        <v>0</v>
      </c>
    </row>
    <row r="75" spans="1:10" s="119" customFormat="1" hidden="1" x14ac:dyDescent="0.3">
      <c r="A75" s="124">
        <v>51</v>
      </c>
      <c r="B75" s="324"/>
      <c r="C75" s="325"/>
      <c r="D75" s="326" t="s">
        <v>219</v>
      </c>
      <c r="E75" s="327">
        <f>SUM(E73:E74)</f>
        <v>0</v>
      </c>
      <c r="F75" s="327">
        <f t="shared" ref="F75:I75" si="11">SUM(F73:F74)</f>
        <v>0</v>
      </c>
      <c r="G75" s="327">
        <f t="shared" si="11"/>
        <v>0</v>
      </c>
      <c r="H75" s="327">
        <f t="shared" si="11"/>
        <v>0</v>
      </c>
      <c r="I75" s="327">
        <f t="shared" si="11"/>
        <v>0</v>
      </c>
      <c r="J75" s="164">
        <f>SUM(E75:I75)</f>
        <v>0</v>
      </c>
    </row>
    <row r="76" spans="1:10" ht="18" hidden="1" customHeight="1" x14ac:dyDescent="0.3">
      <c r="A76" s="124">
        <v>52</v>
      </c>
      <c r="B76" s="145"/>
      <c r="C76" s="150">
        <v>14</v>
      </c>
      <c r="D76" s="129" t="s">
        <v>128</v>
      </c>
      <c r="E76" s="144"/>
      <c r="F76" s="128"/>
      <c r="G76" s="128"/>
      <c r="H76" s="128"/>
      <c r="I76" s="134"/>
      <c r="J76" s="164"/>
    </row>
    <row r="77" spans="1:10" s="315" customFormat="1" hidden="1" x14ac:dyDescent="0.3">
      <c r="A77" s="124">
        <v>53</v>
      </c>
      <c r="B77" s="308"/>
      <c r="C77" s="309"/>
      <c r="D77" s="310" t="s">
        <v>198</v>
      </c>
      <c r="E77" s="311"/>
      <c r="F77" s="312"/>
      <c r="G77" s="312"/>
      <c r="H77" s="312"/>
      <c r="I77" s="313"/>
      <c r="J77" s="314">
        <f>SUM(E77:I77)</f>
        <v>0</v>
      </c>
    </row>
    <row r="78" spans="1:10" s="119" customFormat="1" hidden="1" x14ac:dyDescent="0.3">
      <c r="A78" s="124">
        <v>54</v>
      </c>
      <c r="B78" s="324"/>
      <c r="C78" s="325"/>
      <c r="D78" s="326" t="s">
        <v>199</v>
      </c>
      <c r="E78" s="327"/>
      <c r="F78" s="327"/>
      <c r="G78" s="327"/>
      <c r="H78" s="327"/>
      <c r="I78" s="327"/>
      <c r="J78" s="164">
        <f>SUM(E78:I78)</f>
        <v>0</v>
      </c>
    </row>
    <row r="79" spans="1:10" s="323" customFormat="1" hidden="1" x14ac:dyDescent="0.3">
      <c r="A79" s="124">
        <v>55</v>
      </c>
      <c r="B79" s="316"/>
      <c r="C79" s="317"/>
      <c r="D79" s="318" t="s">
        <v>200</v>
      </c>
      <c r="E79" s="319"/>
      <c r="F79" s="320"/>
      <c r="G79" s="320"/>
      <c r="H79" s="320"/>
      <c r="I79" s="321"/>
      <c r="J79" s="322">
        <f>SUM(E79:I79)</f>
        <v>0</v>
      </c>
    </row>
    <row r="80" spans="1:10" s="119" customFormat="1" hidden="1" x14ac:dyDescent="0.3">
      <c r="A80" s="124">
        <v>56</v>
      </c>
      <c r="B80" s="324"/>
      <c r="C80" s="325"/>
      <c r="D80" s="326" t="s">
        <v>219</v>
      </c>
      <c r="E80" s="327">
        <f>SUM(E78:E79)</f>
        <v>0</v>
      </c>
      <c r="F80" s="327">
        <f t="shared" ref="F80:I80" si="12">SUM(F78:F79)</f>
        <v>0</v>
      </c>
      <c r="G80" s="327">
        <f t="shared" si="12"/>
        <v>0</v>
      </c>
      <c r="H80" s="327">
        <f t="shared" si="12"/>
        <v>0</v>
      </c>
      <c r="I80" s="327">
        <f t="shared" si="12"/>
        <v>0</v>
      </c>
      <c r="J80" s="164">
        <f>SUM(E80:I80)</f>
        <v>0</v>
      </c>
    </row>
    <row r="81" spans="1:10" ht="18" customHeight="1" x14ac:dyDescent="0.3">
      <c r="A81" s="124">
        <v>27</v>
      </c>
      <c r="B81" s="145"/>
      <c r="C81" s="150">
        <v>15</v>
      </c>
      <c r="D81" s="129" t="s">
        <v>229</v>
      </c>
      <c r="E81" s="144"/>
      <c r="F81" s="128"/>
      <c r="G81" s="128"/>
      <c r="H81" s="128"/>
      <c r="I81" s="134"/>
      <c r="J81" s="164"/>
    </row>
    <row r="82" spans="1:10" s="315" customFormat="1" x14ac:dyDescent="0.3">
      <c r="A82" s="124">
        <v>28</v>
      </c>
      <c r="B82" s="308"/>
      <c r="C82" s="309"/>
      <c r="D82" s="310" t="s">
        <v>198</v>
      </c>
      <c r="E82" s="311"/>
      <c r="F82" s="312"/>
      <c r="G82" s="312"/>
      <c r="H82" s="312"/>
      <c r="I82" s="313"/>
      <c r="J82" s="314">
        <f>SUM(E82:I82)</f>
        <v>0</v>
      </c>
    </row>
    <row r="83" spans="1:10" s="119" customFormat="1" x14ac:dyDescent="0.3">
      <c r="A83" s="124">
        <v>29</v>
      </c>
      <c r="B83" s="324"/>
      <c r="C83" s="325"/>
      <c r="D83" s="326" t="s">
        <v>199</v>
      </c>
      <c r="E83" s="327"/>
      <c r="F83" s="327"/>
      <c r="G83" s="327"/>
      <c r="H83" s="327"/>
      <c r="I83" s="327"/>
      <c r="J83" s="164">
        <f>SUM(E83:I83)</f>
        <v>0</v>
      </c>
    </row>
    <row r="84" spans="1:10" s="323" customFormat="1" x14ac:dyDescent="0.3">
      <c r="A84" s="124">
        <v>30</v>
      </c>
      <c r="B84" s="316"/>
      <c r="C84" s="317"/>
      <c r="D84" s="318" t="s">
        <v>228</v>
      </c>
      <c r="E84" s="319"/>
      <c r="F84" s="320"/>
      <c r="G84" s="320">
        <v>1200</v>
      </c>
      <c r="H84" s="320"/>
      <c r="I84" s="321"/>
      <c r="J84" s="322">
        <f>SUM(E84:I84)</f>
        <v>1200</v>
      </c>
    </row>
    <row r="85" spans="1:10" s="119" customFormat="1" x14ac:dyDescent="0.3">
      <c r="A85" s="124">
        <v>31</v>
      </c>
      <c r="B85" s="324"/>
      <c r="C85" s="325"/>
      <c r="D85" s="326" t="s">
        <v>219</v>
      </c>
      <c r="E85" s="327">
        <f>SUM(E83:E84)</f>
        <v>0</v>
      </c>
      <c r="F85" s="327">
        <f t="shared" ref="F85:I85" si="13">SUM(F83:F84)</f>
        <v>0</v>
      </c>
      <c r="G85" s="327">
        <f t="shared" si="13"/>
        <v>1200</v>
      </c>
      <c r="H85" s="327">
        <f t="shared" si="13"/>
        <v>0</v>
      </c>
      <c r="I85" s="327">
        <f t="shared" si="13"/>
        <v>0</v>
      </c>
      <c r="J85" s="164">
        <f>SUM(E85:I85)</f>
        <v>1200</v>
      </c>
    </row>
    <row r="86" spans="1:10" ht="18" hidden="1" customHeight="1" x14ac:dyDescent="0.3">
      <c r="A86" s="124"/>
      <c r="B86" s="145"/>
      <c r="C86" s="150">
        <v>16</v>
      </c>
      <c r="D86" s="129" t="s">
        <v>224</v>
      </c>
      <c r="E86" s="144"/>
      <c r="F86" s="128"/>
      <c r="G86" s="128"/>
      <c r="H86" s="128"/>
      <c r="I86" s="134"/>
      <c r="J86" s="164"/>
    </row>
    <row r="87" spans="1:10" s="315" customFormat="1" hidden="1" x14ac:dyDescent="0.3">
      <c r="A87" s="124"/>
      <c r="B87" s="308"/>
      <c r="C87" s="309"/>
      <c r="D87" s="310" t="s">
        <v>198</v>
      </c>
      <c r="E87" s="311"/>
      <c r="F87" s="312"/>
      <c r="G87" s="312"/>
      <c r="H87" s="312"/>
      <c r="I87" s="313"/>
      <c r="J87" s="314">
        <f>SUM(E87:I87)</f>
        <v>0</v>
      </c>
    </row>
    <row r="88" spans="1:10" s="119" customFormat="1" hidden="1" x14ac:dyDescent="0.3">
      <c r="A88" s="124"/>
      <c r="B88" s="324"/>
      <c r="C88" s="325"/>
      <c r="D88" s="326" t="s">
        <v>199</v>
      </c>
      <c r="E88" s="327"/>
      <c r="F88" s="327"/>
      <c r="G88" s="327"/>
      <c r="H88" s="327"/>
      <c r="I88" s="327"/>
      <c r="J88" s="164">
        <f>SUM(E88:I88)</f>
        <v>0</v>
      </c>
    </row>
    <row r="89" spans="1:10" s="323" customFormat="1" hidden="1" x14ac:dyDescent="0.3">
      <c r="A89" s="124"/>
      <c r="B89" s="316"/>
      <c r="C89" s="317"/>
      <c r="D89" s="318" t="s">
        <v>200</v>
      </c>
      <c r="E89" s="319"/>
      <c r="F89" s="320"/>
      <c r="G89" s="320"/>
      <c r="H89" s="320"/>
      <c r="I89" s="321"/>
      <c r="J89" s="322">
        <f>SUM(E89:I89)</f>
        <v>0</v>
      </c>
    </row>
    <row r="90" spans="1:10" s="119" customFormat="1" hidden="1" x14ac:dyDescent="0.3">
      <c r="A90" s="124"/>
      <c r="B90" s="324"/>
      <c r="C90" s="325"/>
      <c r="D90" s="326" t="s">
        <v>219</v>
      </c>
      <c r="E90" s="327">
        <f>SUM(E88:E89)</f>
        <v>0</v>
      </c>
      <c r="F90" s="327">
        <f t="shared" ref="F90:I90" si="14">SUM(F88:F89)</f>
        <v>0</v>
      </c>
      <c r="G90" s="327">
        <f t="shared" si="14"/>
        <v>0</v>
      </c>
      <c r="H90" s="327">
        <f t="shared" si="14"/>
        <v>0</v>
      </c>
      <c r="I90" s="327">
        <f t="shared" si="14"/>
        <v>0</v>
      </c>
      <c r="J90" s="164">
        <f>SUM(E90:I90)</f>
        <v>0</v>
      </c>
    </row>
    <row r="91" spans="1:10" ht="18" hidden="1" customHeight="1" x14ac:dyDescent="0.3">
      <c r="A91" s="124"/>
      <c r="B91" s="145"/>
      <c r="C91" s="150">
        <v>17</v>
      </c>
      <c r="D91" s="129" t="s">
        <v>225</v>
      </c>
      <c r="E91" s="144"/>
      <c r="F91" s="128"/>
      <c r="G91" s="128"/>
      <c r="H91" s="128"/>
      <c r="I91" s="134"/>
      <c r="J91" s="164"/>
    </row>
    <row r="92" spans="1:10" s="315" customFormat="1" hidden="1" x14ac:dyDescent="0.3">
      <c r="A92" s="124"/>
      <c r="B92" s="308"/>
      <c r="C92" s="309"/>
      <c r="D92" s="310" t="s">
        <v>198</v>
      </c>
      <c r="E92" s="311"/>
      <c r="F92" s="312"/>
      <c r="G92" s="312"/>
      <c r="H92" s="312"/>
      <c r="I92" s="313"/>
      <c r="J92" s="314">
        <f>SUM(E92:I92)</f>
        <v>0</v>
      </c>
    </row>
    <row r="93" spans="1:10" s="119" customFormat="1" hidden="1" x14ac:dyDescent="0.3">
      <c r="A93" s="124"/>
      <c r="B93" s="324"/>
      <c r="C93" s="325"/>
      <c r="D93" s="326" t="s">
        <v>199</v>
      </c>
      <c r="E93" s="327"/>
      <c r="F93" s="327"/>
      <c r="G93" s="327"/>
      <c r="H93" s="327"/>
      <c r="I93" s="327"/>
      <c r="J93" s="164">
        <f>SUM(E93:I93)</f>
        <v>0</v>
      </c>
    </row>
    <row r="94" spans="1:10" s="323" customFormat="1" hidden="1" x14ac:dyDescent="0.3">
      <c r="A94" s="124"/>
      <c r="B94" s="316"/>
      <c r="C94" s="317"/>
      <c r="D94" s="318" t="s">
        <v>200</v>
      </c>
      <c r="E94" s="319"/>
      <c r="F94" s="320"/>
      <c r="G94" s="320"/>
      <c r="H94" s="320"/>
      <c r="I94" s="321"/>
      <c r="J94" s="322">
        <f>SUM(E94:I94)</f>
        <v>0</v>
      </c>
    </row>
    <row r="95" spans="1:10" s="119" customFormat="1" hidden="1" x14ac:dyDescent="0.3">
      <c r="A95" s="124"/>
      <c r="B95" s="324"/>
      <c r="C95" s="325"/>
      <c r="D95" s="326" t="s">
        <v>219</v>
      </c>
      <c r="E95" s="327">
        <f>SUM(E93:E94)</f>
        <v>0</v>
      </c>
      <c r="F95" s="327">
        <f t="shared" ref="F95:I95" si="15">SUM(F93:F94)</f>
        <v>0</v>
      </c>
      <c r="G95" s="327">
        <f t="shared" si="15"/>
        <v>0</v>
      </c>
      <c r="H95" s="327">
        <f t="shared" si="15"/>
        <v>0</v>
      </c>
      <c r="I95" s="327">
        <f t="shared" si="15"/>
        <v>0</v>
      </c>
      <c r="J95" s="164">
        <f>SUM(E95:I95)</f>
        <v>0</v>
      </c>
    </row>
    <row r="96" spans="1:10" ht="18" customHeight="1" x14ac:dyDescent="0.3">
      <c r="A96" s="124">
        <v>32</v>
      </c>
      <c r="B96" s="145"/>
      <c r="C96" s="150">
        <v>18</v>
      </c>
      <c r="D96" s="129" t="s">
        <v>231</v>
      </c>
      <c r="E96" s="144"/>
      <c r="F96" s="128"/>
      <c r="G96" s="128"/>
      <c r="H96" s="128"/>
      <c r="I96" s="134"/>
      <c r="J96" s="164"/>
    </row>
    <row r="97" spans="1:10" s="315" customFormat="1" x14ac:dyDescent="0.3">
      <c r="A97" s="124">
        <v>33</v>
      </c>
      <c r="B97" s="308"/>
      <c r="C97" s="309"/>
      <c r="D97" s="310" t="s">
        <v>198</v>
      </c>
      <c r="E97" s="311"/>
      <c r="F97" s="312"/>
      <c r="G97" s="312"/>
      <c r="H97" s="312"/>
      <c r="I97" s="313"/>
      <c r="J97" s="314">
        <f>SUM(E97:I97)</f>
        <v>0</v>
      </c>
    </row>
    <row r="98" spans="1:10" s="119" customFormat="1" x14ac:dyDescent="0.3">
      <c r="A98" s="124">
        <v>34</v>
      </c>
      <c r="B98" s="324"/>
      <c r="C98" s="325"/>
      <c r="D98" s="326" t="s">
        <v>199</v>
      </c>
      <c r="E98" s="327"/>
      <c r="F98" s="327"/>
      <c r="G98" s="327"/>
      <c r="H98" s="327"/>
      <c r="I98" s="327"/>
      <c r="J98" s="164">
        <f>SUM(E98:I98)</f>
        <v>0</v>
      </c>
    </row>
    <row r="99" spans="1:10" s="119" customFormat="1" x14ac:dyDescent="0.3">
      <c r="A99" s="124">
        <v>35</v>
      </c>
      <c r="B99" s="324"/>
      <c r="C99" s="325"/>
      <c r="D99" s="318" t="s">
        <v>230</v>
      </c>
      <c r="E99" s="319">
        <v>300</v>
      </c>
      <c r="F99" s="319">
        <v>115</v>
      </c>
      <c r="G99" s="319"/>
      <c r="H99" s="327"/>
      <c r="I99" s="436"/>
      <c r="J99" s="322">
        <f>SUM(E99:I99)</f>
        <v>415</v>
      </c>
    </row>
    <row r="100" spans="1:10" s="323" customFormat="1" x14ac:dyDescent="0.3">
      <c r="A100" s="124">
        <v>36</v>
      </c>
      <c r="B100" s="316"/>
      <c r="C100" s="317"/>
      <c r="D100" s="318" t="s">
        <v>228</v>
      </c>
      <c r="E100" s="319"/>
      <c r="F100" s="320"/>
      <c r="G100" s="320">
        <v>293</v>
      </c>
      <c r="H100" s="320"/>
      <c r="I100" s="321"/>
      <c r="J100" s="322">
        <f>SUM(E100:I100)</f>
        <v>293</v>
      </c>
    </row>
    <row r="101" spans="1:10" s="119" customFormat="1" x14ac:dyDescent="0.3">
      <c r="A101" s="124">
        <v>37</v>
      </c>
      <c r="B101" s="324"/>
      <c r="C101" s="325"/>
      <c r="D101" s="326" t="s">
        <v>219</v>
      </c>
      <c r="E101" s="327">
        <f>SUM(E98:E100)</f>
        <v>300</v>
      </c>
      <c r="F101" s="327">
        <f t="shared" ref="F101:I101" si="16">SUM(F98:F100)</f>
        <v>115</v>
      </c>
      <c r="G101" s="327">
        <f>SUM(G98:G100)</f>
        <v>293</v>
      </c>
      <c r="H101" s="327">
        <f t="shared" si="16"/>
        <v>0</v>
      </c>
      <c r="I101" s="327">
        <f t="shared" si="16"/>
        <v>0</v>
      </c>
      <c r="J101" s="164">
        <f>SUM(E101:I101)</f>
        <v>708</v>
      </c>
    </row>
    <row r="102" spans="1:10" ht="18" customHeight="1" x14ac:dyDescent="0.3">
      <c r="A102" s="124">
        <v>38</v>
      </c>
      <c r="B102" s="145"/>
      <c r="C102" s="150">
        <v>19</v>
      </c>
      <c r="D102" s="129" t="s">
        <v>153</v>
      </c>
      <c r="E102" s="144"/>
      <c r="F102" s="128"/>
      <c r="G102" s="128"/>
      <c r="H102" s="128"/>
      <c r="I102" s="134"/>
      <c r="J102" s="164"/>
    </row>
    <row r="103" spans="1:10" s="315" customFormat="1" x14ac:dyDescent="0.3">
      <c r="A103" s="124">
        <v>39</v>
      </c>
      <c r="B103" s="308"/>
      <c r="C103" s="309"/>
      <c r="D103" s="310" t="s">
        <v>198</v>
      </c>
      <c r="E103" s="311"/>
      <c r="F103" s="312"/>
      <c r="G103" s="312">
        <v>12000</v>
      </c>
      <c r="H103" s="312"/>
      <c r="I103" s="313"/>
      <c r="J103" s="314">
        <f>SUM(E103:I103)</f>
        <v>12000</v>
      </c>
    </row>
    <row r="104" spans="1:10" s="119" customFormat="1" x14ac:dyDescent="0.3">
      <c r="A104" s="124">
        <v>40</v>
      </c>
      <c r="B104" s="324"/>
      <c r="C104" s="325"/>
      <c r="D104" s="326" t="s">
        <v>199</v>
      </c>
      <c r="E104" s="327"/>
      <c r="F104" s="327"/>
      <c r="G104" s="327">
        <v>12000</v>
      </c>
      <c r="H104" s="327"/>
      <c r="I104" s="327"/>
      <c r="J104" s="164">
        <f>SUM(E104:I104)</f>
        <v>12000</v>
      </c>
    </row>
    <row r="105" spans="1:10" s="323" customFormat="1" x14ac:dyDescent="0.3">
      <c r="A105" s="124">
        <v>41</v>
      </c>
      <c r="B105" s="316"/>
      <c r="C105" s="317"/>
      <c r="D105" s="318" t="s">
        <v>232</v>
      </c>
      <c r="E105" s="319"/>
      <c r="F105" s="320"/>
      <c r="G105" s="320">
        <v>3000</v>
      </c>
      <c r="H105" s="320"/>
      <c r="I105" s="321"/>
      <c r="J105" s="322">
        <f>SUM(E105:I105)</f>
        <v>3000</v>
      </c>
    </row>
    <row r="106" spans="1:10" s="119" customFormat="1" x14ac:dyDescent="0.3">
      <c r="A106" s="124">
        <v>42</v>
      </c>
      <c r="B106" s="324"/>
      <c r="C106" s="325"/>
      <c r="D106" s="326" t="s">
        <v>219</v>
      </c>
      <c r="E106" s="327">
        <f>SUM(E104:E105)</f>
        <v>0</v>
      </c>
      <c r="F106" s="327">
        <f t="shared" ref="F106:I106" si="17">SUM(F104:F105)</f>
        <v>0</v>
      </c>
      <c r="G106" s="327">
        <f t="shared" si="17"/>
        <v>15000</v>
      </c>
      <c r="H106" s="327">
        <f t="shared" si="17"/>
        <v>0</v>
      </c>
      <c r="I106" s="327">
        <f t="shared" si="17"/>
        <v>0</v>
      </c>
      <c r="J106" s="164">
        <f>SUM(E106:I106)</f>
        <v>15000</v>
      </c>
    </row>
    <row r="107" spans="1:10" ht="18" customHeight="1" x14ac:dyDescent="0.3">
      <c r="A107" s="124">
        <v>43</v>
      </c>
      <c r="B107" s="145"/>
      <c r="C107" s="150">
        <v>20</v>
      </c>
      <c r="D107" s="129" t="s">
        <v>241</v>
      </c>
      <c r="E107" s="144"/>
      <c r="F107" s="128"/>
      <c r="G107" s="128"/>
      <c r="H107" s="128"/>
      <c r="I107" s="134"/>
      <c r="J107" s="164"/>
    </row>
    <row r="108" spans="1:10" s="315" customFormat="1" x14ac:dyDescent="0.3">
      <c r="A108" s="124">
        <v>44</v>
      </c>
      <c r="B108" s="308"/>
      <c r="C108" s="309"/>
      <c r="D108" s="310" t="s">
        <v>198</v>
      </c>
      <c r="E108" s="311"/>
      <c r="F108" s="312"/>
      <c r="G108" s="312"/>
      <c r="H108" s="312"/>
      <c r="I108" s="313"/>
      <c r="J108" s="314">
        <f>SUM(E108:I108)</f>
        <v>0</v>
      </c>
    </row>
    <row r="109" spans="1:10" s="119" customFormat="1" x14ac:dyDescent="0.3">
      <c r="A109" s="124">
        <v>45</v>
      </c>
      <c r="B109" s="324"/>
      <c r="C109" s="325"/>
      <c r="D109" s="326" t="s">
        <v>199</v>
      </c>
      <c r="E109" s="327"/>
      <c r="F109" s="327"/>
      <c r="G109" s="327"/>
      <c r="H109" s="327"/>
      <c r="I109" s="327"/>
      <c r="J109" s="164">
        <f>SUM(E109:I109)</f>
        <v>0</v>
      </c>
    </row>
    <row r="110" spans="1:10" s="323" customFormat="1" x14ac:dyDescent="0.3">
      <c r="A110" s="124">
        <v>46</v>
      </c>
      <c r="B110" s="316"/>
      <c r="C110" s="317"/>
      <c r="D110" s="318" t="s">
        <v>240</v>
      </c>
      <c r="E110" s="319"/>
      <c r="F110" s="320"/>
      <c r="G110" s="320">
        <v>2050</v>
      </c>
      <c r="H110" s="320"/>
      <c r="I110" s="321"/>
      <c r="J110" s="322">
        <f>SUM(E110:I110)</f>
        <v>2050</v>
      </c>
    </row>
    <row r="111" spans="1:10" s="119" customFormat="1" ht="15.75" thickBot="1" x14ac:dyDescent="0.35">
      <c r="A111" s="124">
        <v>47</v>
      </c>
      <c r="B111" s="324"/>
      <c r="C111" s="325"/>
      <c r="D111" s="326" t="s">
        <v>219</v>
      </c>
      <c r="E111" s="327">
        <f>SUM(E109:E110)</f>
        <v>0</v>
      </c>
      <c r="F111" s="327">
        <f t="shared" ref="F111:I111" si="18">SUM(F109:F110)</f>
        <v>0</v>
      </c>
      <c r="G111" s="327">
        <f t="shared" si="18"/>
        <v>2050</v>
      </c>
      <c r="H111" s="327">
        <f t="shared" si="18"/>
        <v>0</v>
      </c>
      <c r="I111" s="327">
        <f t="shared" si="18"/>
        <v>0</v>
      </c>
      <c r="J111" s="164">
        <f>SUM(E111:I111)</f>
        <v>2050</v>
      </c>
    </row>
    <row r="112" spans="1:10" s="117" customFormat="1" ht="22.5" hidden="1" customHeight="1" x14ac:dyDescent="0.3">
      <c r="A112" s="124"/>
      <c r="B112" s="146"/>
      <c r="C112" s="148"/>
      <c r="D112" s="130" t="s">
        <v>116</v>
      </c>
      <c r="E112" s="143"/>
      <c r="F112" s="131"/>
      <c r="G112" s="131"/>
      <c r="H112" s="131"/>
      <c r="I112" s="132"/>
      <c r="J112" s="166"/>
    </row>
    <row r="113" spans="1:11" s="315" customFormat="1" hidden="1" x14ac:dyDescent="0.3">
      <c r="A113" s="124"/>
      <c r="B113" s="328"/>
      <c r="C113" s="329"/>
      <c r="D113" s="330" t="s">
        <v>198</v>
      </c>
      <c r="E113" s="331"/>
      <c r="F113" s="332"/>
      <c r="G113" s="332"/>
      <c r="H113" s="332"/>
      <c r="I113" s="333">
        <f>SUM(I118,I123)</f>
        <v>0</v>
      </c>
      <c r="J113" s="334">
        <f t="shared" ref="J113:J116" si="19">SUM(E113:I113)</f>
        <v>0</v>
      </c>
    </row>
    <row r="114" spans="1:11" s="119" customFormat="1" hidden="1" x14ac:dyDescent="0.3">
      <c r="A114" s="124"/>
      <c r="B114" s="342"/>
      <c r="C114" s="343"/>
      <c r="D114" s="344" t="s">
        <v>199</v>
      </c>
      <c r="E114" s="345"/>
      <c r="F114" s="346"/>
      <c r="G114" s="346"/>
      <c r="H114" s="346"/>
      <c r="I114" s="347">
        <f>SUM(I119,I124)</f>
        <v>0</v>
      </c>
      <c r="J114" s="348">
        <f t="shared" ref="J114" si="20">SUM(E114:I114)</f>
        <v>0</v>
      </c>
    </row>
    <row r="115" spans="1:11" s="323" customFormat="1" hidden="1" x14ac:dyDescent="0.3">
      <c r="A115" s="124"/>
      <c r="B115" s="335"/>
      <c r="C115" s="336"/>
      <c r="D115" s="337" t="s">
        <v>200</v>
      </c>
      <c r="E115" s="338"/>
      <c r="F115" s="339"/>
      <c r="G115" s="339"/>
      <c r="H115" s="339"/>
      <c r="I115" s="340">
        <f>SUM(I120,I125)</f>
        <v>0</v>
      </c>
      <c r="J115" s="341">
        <f t="shared" si="19"/>
        <v>0</v>
      </c>
    </row>
    <row r="116" spans="1:11" s="119" customFormat="1" hidden="1" x14ac:dyDescent="0.3">
      <c r="A116" s="124"/>
      <c r="B116" s="342"/>
      <c r="C116" s="343"/>
      <c r="D116" s="344" t="s">
        <v>219</v>
      </c>
      <c r="E116" s="345"/>
      <c r="F116" s="346"/>
      <c r="G116" s="346"/>
      <c r="H116" s="346"/>
      <c r="I116" s="347">
        <f>SUM(I121,I126)</f>
        <v>0</v>
      </c>
      <c r="J116" s="348">
        <f t="shared" si="19"/>
        <v>0</v>
      </c>
    </row>
    <row r="117" spans="1:11" s="117" customFormat="1" ht="18" hidden="1" customHeight="1" x14ac:dyDescent="0.3">
      <c r="A117" s="124"/>
      <c r="B117" s="145"/>
      <c r="C117" s="147"/>
      <c r="D117" s="133" t="s">
        <v>144</v>
      </c>
      <c r="E117" s="144"/>
      <c r="F117" s="128"/>
      <c r="G117" s="128"/>
      <c r="H117" s="128"/>
      <c r="I117" s="134"/>
      <c r="J117" s="165"/>
    </row>
    <row r="118" spans="1:11" s="315" customFormat="1" hidden="1" x14ac:dyDescent="0.3">
      <c r="A118" s="124"/>
      <c r="B118" s="308"/>
      <c r="C118" s="309"/>
      <c r="D118" s="349" t="s">
        <v>198</v>
      </c>
      <c r="E118" s="311"/>
      <c r="F118" s="312"/>
      <c r="G118" s="312"/>
      <c r="H118" s="312"/>
      <c r="I118" s="313"/>
      <c r="J118" s="314">
        <f>SUM(E118:I118)</f>
        <v>0</v>
      </c>
    </row>
    <row r="119" spans="1:11" s="119" customFormat="1" hidden="1" x14ac:dyDescent="0.3">
      <c r="A119" s="124"/>
      <c r="B119" s="324"/>
      <c r="C119" s="325"/>
      <c r="D119" s="351" t="s">
        <v>199</v>
      </c>
      <c r="E119" s="327"/>
      <c r="F119" s="327"/>
      <c r="G119" s="327"/>
      <c r="H119" s="327"/>
      <c r="I119" s="327"/>
      <c r="J119" s="164">
        <f>SUM(E119:I119)</f>
        <v>0</v>
      </c>
    </row>
    <row r="120" spans="1:11" s="323" customFormat="1" hidden="1" x14ac:dyDescent="0.3">
      <c r="A120" s="124"/>
      <c r="B120" s="316"/>
      <c r="C120" s="317"/>
      <c r="D120" s="350" t="s">
        <v>201</v>
      </c>
      <c r="E120" s="319"/>
      <c r="F120" s="320"/>
      <c r="G120" s="320"/>
      <c r="H120" s="320"/>
      <c r="I120" s="321"/>
      <c r="J120" s="322">
        <f>SUM(E120:I120)</f>
        <v>0</v>
      </c>
    </row>
    <row r="121" spans="1:11" s="119" customFormat="1" hidden="1" x14ac:dyDescent="0.3">
      <c r="A121" s="124"/>
      <c r="B121" s="324"/>
      <c r="C121" s="325"/>
      <c r="D121" s="351" t="s">
        <v>219</v>
      </c>
      <c r="E121" s="327"/>
      <c r="F121" s="327"/>
      <c r="G121" s="327"/>
      <c r="H121" s="327"/>
      <c r="I121" s="327">
        <f>SUM(I119:I120)</f>
        <v>0</v>
      </c>
      <c r="J121" s="164">
        <f>SUM(E121:I121)</f>
        <v>0</v>
      </c>
    </row>
    <row r="122" spans="1:11" s="117" customFormat="1" ht="18" hidden="1" customHeight="1" x14ac:dyDescent="0.3">
      <c r="A122" s="124"/>
      <c r="B122" s="145"/>
      <c r="C122" s="147"/>
      <c r="D122" s="133" t="s">
        <v>121</v>
      </c>
      <c r="E122" s="144"/>
      <c r="F122" s="128"/>
      <c r="G122" s="128"/>
      <c r="H122" s="128"/>
      <c r="I122" s="134"/>
      <c r="J122" s="165"/>
    </row>
    <row r="123" spans="1:11" s="315" customFormat="1" hidden="1" x14ac:dyDescent="0.3">
      <c r="A123" s="124"/>
      <c r="B123" s="308"/>
      <c r="C123" s="309"/>
      <c r="D123" s="349" t="s">
        <v>198</v>
      </c>
      <c r="E123" s="311"/>
      <c r="F123" s="312"/>
      <c r="G123" s="312"/>
      <c r="H123" s="312"/>
      <c r="I123" s="313"/>
      <c r="J123" s="314">
        <f>SUM(E123:I123)</f>
        <v>0</v>
      </c>
    </row>
    <row r="124" spans="1:11" s="119" customFormat="1" hidden="1" x14ac:dyDescent="0.3">
      <c r="A124" s="124"/>
      <c r="B124" s="324"/>
      <c r="C124" s="325"/>
      <c r="D124" s="351" t="s">
        <v>199</v>
      </c>
      <c r="E124" s="327"/>
      <c r="F124" s="327"/>
      <c r="G124" s="327"/>
      <c r="H124" s="327"/>
      <c r="I124" s="327"/>
      <c r="J124" s="164">
        <f>SUM(E124:I124)</f>
        <v>0</v>
      </c>
    </row>
    <row r="125" spans="1:11" s="323" customFormat="1" hidden="1" x14ac:dyDescent="0.3">
      <c r="A125" s="124"/>
      <c r="B125" s="316"/>
      <c r="C125" s="317"/>
      <c r="D125" s="350" t="s">
        <v>200</v>
      </c>
      <c r="E125" s="319"/>
      <c r="F125" s="320"/>
      <c r="G125" s="320"/>
      <c r="H125" s="320"/>
      <c r="I125" s="321"/>
      <c r="J125" s="322">
        <f>SUM(E125:I125)</f>
        <v>0</v>
      </c>
    </row>
    <row r="126" spans="1:11" s="119" customFormat="1" ht="15.75" hidden="1" thickBot="1" x14ac:dyDescent="0.35">
      <c r="A126" s="124"/>
      <c r="B126" s="324"/>
      <c r="C126" s="325"/>
      <c r="D126" s="351" t="s">
        <v>219</v>
      </c>
      <c r="E126" s="327"/>
      <c r="F126" s="327"/>
      <c r="G126" s="327"/>
      <c r="H126" s="327"/>
      <c r="I126" s="327">
        <f>SUM(I124:I125)</f>
        <v>0</v>
      </c>
      <c r="J126" s="164">
        <f>SUM(E126:I126)</f>
        <v>0</v>
      </c>
    </row>
    <row r="127" spans="1:11" s="116" customFormat="1" ht="22.5" customHeight="1" x14ac:dyDescent="0.2">
      <c r="A127" s="124">
        <v>48</v>
      </c>
      <c r="B127" s="352"/>
      <c r="C127" s="353"/>
      <c r="D127" s="354" t="s">
        <v>115</v>
      </c>
      <c r="E127" s="355"/>
      <c r="F127" s="356"/>
      <c r="G127" s="356"/>
      <c r="H127" s="356"/>
      <c r="I127" s="357"/>
      <c r="J127" s="358"/>
    </row>
    <row r="128" spans="1:11" s="315" customFormat="1" x14ac:dyDescent="0.3">
      <c r="A128" s="124">
        <v>49</v>
      </c>
      <c r="B128" s="359"/>
      <c r="C128" s="360"/>
      <c r="D128" s="361" t="s">
        <v>198</v>
      </c>
      <c r="E128" s="362">
        <f>SUM(E37,E42,E47,E52,E57,E62,E67,E72,E77,E82,E87,E92,E103,E113,E32,E27,E22,E17,E12,E97,E108)</f>
        <v>50</v>
      </c>
      <c r="F128" s="363">
        <f t="shared" ref="F128:I128" si="21">SUM(F37,F42,F47,F52,F57,F62,F67,F72,F77,F82,F87,F92,F103,F113,F32,F27,F22,F17,F12,F97,F108)</f>
        <v>15</v>
      </c>
      <c r="G128" s="363">
        <f t="shared" si="21"/>
        <v>13123</v>
      </c>
      <c r="H128" s="363">
        <f t="shared" si="21"/>
        <v>0</v>
      </c>
      <c r="I128" s="364">
        <f t="shared" si="21"/>
        <v>0</v>
      </c>
      <c r="J128" s="365">
        <f t="shared" ref="J128:J131" si="22">SUM(E128:I128)</f>
        <v>13188</v>
      </c>
      <c r="K128" s="315">
        <f>+J128-'2.Kiad'!H9</f>
        <v>0</v>
      </c>
    </row>
    <row r="129" spans="1:11" s="119" customFormat="1" x14ac:dyDescent="0.3">
      <c r="A129" s="124">
        <v>50</v>
      </c>
      <c r="B129" s="430"/>
      <c r="C129" s="431"/>
      <c r="D129" s="432" t="s">
        <v>199</v>
      </c>
      <c r="E129" s="433">
        <f>SUM(E38,E43,E48,E53,E58,E63,E68,E73,E78,E83,E88,E93,E104,E114,E33,E28,E23,E18,E13,E98,E109)</f>
        <v>50</v>
      </c>
      <c r="F129" s="434">
        <f t="shared" ref="F129:I129" si="23">SUM(F38,F43,F48,F53,F58,F63,F68,F73,F78,F83,F88,F93,F104,F114,F33,F28,F23,F18,F13,F98,F109)</f>
        <v>15</v>
      </c>
      <c r="G129" s="434">
        <f t="shared" si="23"/>
        <v>13968</v>
      </c>
      <c r="H129" s="434">
        <f t="shared" si="23"/>
        <v>0</v>
      </c>
      <c r="I129" s="435">
        <f t="shared" si="23"/>
        <v>0</v>
      </c>
      <c r="J129" s="165">
        <f t="shared" ref="J129" si="24">SUM(E129:I129)</f>
        <v>14033</v>
      </c>
      <c r="K129" s="119">
        <f>+J129-'2.Kiad'!I9</f>
        <v>0</v>
      </c>
    </row>
    <row r="130" spans="1:11" s="323" customFormat="1" x14ac:dyDescent="0.3">
      <c r="A130" s="124">
        <v>51</v>
      </c>
      <c r="B130" s="316"/>
      <c r="C130" s="317"/>
      <c r="D130" s="318" t="s">
        <v>200</v>
      </c>
      <c r="E130" s="319">
        <f>SUM(E39,E44,E49,E54,E59,E64,E69,E74,E79,E84,E89,E94,E105,E115,E34,E29:E29,E24,E19,E14,E99:E100,E110)</f>
        <v>300</v>
      </c>
      <c r="F130" s="320">
        <f t="shared" ref="F130:I130" si="25">SUM(F39,F44,F49,F54,F59,F64,F69,F74,F79,F84,F89,F94,F105,F115,F34,F29:F29,F24,F19,F14,F99:F100,F110)</f>
        <v>115</v>
      </c>
      <c r="G130" s="320">
        <f t="shared" si="25"/>
        <v>6078</v>
      </c>
      <c r="H130" s="320">
        <f t="shared" si="25"/>
        <v>0</v>
      </c>
      <c r="I130" s="321">
        <f t="shared" si="25"/>
        <v>0</v>
      </c>
      <c r="J130" s="322">
        <f t="shared" si="22"/>
        <v>6493</v>
      </c>
      <c r="K130" s="323">
        <f>+J130-'2.Kiad'!J9</f>
        <v>0</v>
      </c>
    </row>
    <row r="131" spans="1:11" s="119" customFormat="1" ht="15.75" thickBot="1" x14ac:dyDescent="0.35">
      <c r="A131" s="124">
        <v>52</v>
      </c>
      <c r="B131" s="366"/>
      <c r="C131" s="367"/>
      <c r="D131" s="368" t="s">
        <v>219</v>
      </c>
      <c r="E131" s="369">
        <f>SUM(E40,E45,E50,E55,E60,E65,E70,E75,E80,E85,E90,E95,E106,E116,E35,E30,E25,E20,E15,E101,E111)</f>
        <v>350</v>
      </c>
      <c r="F131" s="370">
        <f t="shared" ref="F131:I131" si="26">SUM(F40,F45,F50,F55,F60,F65,F70,F75,F80,F85,F90,F95,F106,F116,F35,F30,F25,F20,F15,F101,F111)</f>
        <v>130</v>
      </c>
      <c r="G131" s="370">
        <f t="shared" si="26"/>
        <v>20046</v>
      </c>
      <c r="H131" s="370">
        <f t="shared" si="26"/>
        <v>0</v>
      </c>
      <c r="I131" s="371">
        <f t="shared" si="26"/>
        <v>0</v>
      </c>
      <c r="J131" s="372">
        <f t="shared" si="22"/>
        <v>20526</v>
      </c>
      <c r="K131" s="119">
        <f>+J131-'2.Kiad'!K9</f>
        <v>0</v>
      </c>
    </row>
    <row r="132" spans="1:11" x14ac:dyDescent="0.3">
      <c r="E132" s="119">
        <f>+E131-'2.Kiad'!K10</f>
        <v>0</v>
      </c>
      <c r="F132" s="119">
        <f>+F131-'2.Kiad'!K11</f>
        <v>0</v>
      </c>
      <c r="G132" s="119">
        <f>+G131-'2.Kiad'!K12</f>
        <v>0</v>
      </c>
      <c r="H132" s="119"/>
      <c r="I132" s="119"/>
    </row>
    <row r="135" spans="1:11" x14ac:dyDescent="0.3">
      <c r="D135" s="136"/>
    </row>
    <row r="136" spans="1:11" x14ac:dyDescent="0.3">
      <c r="D136" s="136"/>
      <c r="E136" s="119"/>
      <c r="F136" s="119"/>
      <c r="G136" s="119"/>
      <c r="H136" s="119"/>
      <c r="I136" s="119"/>
    </row>
    <row r="137" spans="1:11" x14ac:dyDescent="0.3">
      <c r="D137" s="137"/>
      <c r="J137" s="126"/>
    </row>
    <row r="138" spans="1:11" x14ac:dyDescent="0.3">
      <c r="D138" s="137"/>
      <c r="J138" s="126"/>
    </row>
    <row r="139" spans="1:11" x14ac:dyDescent="0.3">
      <c r="D139" s="137"/>
      <c r="J139" s="126"/>
    </row>
    <row r="145" spans="1:9" x14ac:dyDescent="0.3">
      <c r="D145" s="138"/>
    </row>
    <row r="146" spans="1:9" x14ac:dyDescent="0.3">
      <c r="D146" s="138"/>
    </row>
    <row r="151" spans="1:9" s="119" customFormat="1" x14ac:dyDescent="0.3">
      <c r="A151" s="116"/>
      <c r="B151" s="117"/>
      <c r="C151" s="117"/>
      <c r="D151" s="135"/>
      <c r="E151" s="118"/>
      <c r="F151" s="118"/>
      <c r="G151" s="118"/>
      <c r="H151" s="118"/>
      <c r="I151" s="118"/>
    </row>
    <row r="152" spans="1:9" s="119" customFormat="1" x14ac:dyDescent="0.3">
      <c r="A152" s="116"/>
      <c r="B152" s="117"/>
      <c r="C152" s="117"/>
      <c r="D152" s="135"/>
      <c r="E152" s="118"/>
      <c r="F152" s="118"/>
      <c r="G152" s="118"/>
      <c r="H152" s="118"/>
      <c r="I152" s="118"/>
    </row>
    <row r="153" spans="1:9" s="119" customFormat="1" x14ac:dyDescent="0.3">
      <c r="A153" s="116"/>
      <c r="B153" s="117"/>
      <c r="C153" s="117"/>
      <c r="D153" s="135"/>
      <c r="E153" s="118"/>
      <c r="F153" s="118"/>
      <c r="G153" s="118"/>
      <c r="H153" s="118"/>
      <c r="I153" s="118"/>
    </row>
    <row r="154" spans="1:9" s="119" customFormat="1" x14ac:dyDescent="0.3">
      <c r="A154" s="116"/>
      <c r="B154" s="117"/>
      <c r="C154" s="117"/>
      <c r="D154" s="135"/>
      <c r="E154" s="118"/>
      <c r="F154" s="118"/>
      <c r="G154" s="118"/>
      <c r="H154" s="118"/>
      <c r="I154" s="118"/>
    </row>
    <row r="155" spans="1:9" s="119" customFormat="1" x14ac:dyDescent="0.3">
      <c r="A155" s="116"/>
      <c r="B155" s="117"/>
      <c r="C155" s="117"/>
      <c r="D155" s="135"/>
      <c r="E155" s="118"/>
      <c r="F155" s="118"/>
      <c r="G155" s="118"/>
      <c r="H155" s="118"/>
      <c r="I155" s="118"/>
    </row>
    <row r="156" spans="1:9" s="119" customFormat="1" x14ac:dyDescent="0.3">
      <c r="A156" s="116"/>
      <c r="B156" s="117"/>
      <c r="C156" s="117"/>
      <c r="D156" s="135"/>
      <c r="E156" s="118"/>
      <c r="F156" s="118"/>
      <c r="G156" s="118"/>
      <c r="H156" s="118"/>
      <c r="I156" s="118"/>
    </row>
    <row r="157" spans="1:9" s="119" customFormat="1" x14ac:dyDescent="0.3">
      <c r="A157" s="116"/>
      <c r="B157" s="117"/>
      <c r="C157" s="117"/>
      <c r="D157" s="138"/>
      <c r="E157" s="118"/>
      <c r="F157" s="118"/>
      <c r="G157" s="118"/>
      <c r="H157" s="118"/>
      <c r="I157" s="118"/>
    </row>
    <row r="158" spans="1:9" s="119" customFormat="1" x14ac:dyDescent="0.3">
      <c r="A158" s="116"/>
      <c r="B158" s="117"/>
      <c r="C158" s="117"/>
      <c r="D158" s="138"/>
      <c r="E158" s="118"/>
      <c r="F158" s="118"/>
      <c r="G158" s="118"/>
      <c r="H158" s="118"/>
      <c r="I158" s="118"/>
    </row>
    <row r="159" spans="1:9" s="119" customFormat="1" x14ac:dyDescent="0.3">
      <c r="A159" s="116"/>
      <c r="B159" s="117"/>
      <c r="C159" s="117"/>
      <c r="D159" s="135"/>
      <c r="E159" s="118"/>
      <c r="F159" s="118"/>
      <c r="G159" s="118"/>
      <c r="H159" s="118"/>
      <c r="I159" s="118"/>
    </row>
    <row r="160" spans="1:9" s="119" customFormat="1" x14ac:dyDescent="0.3">
      <c r="A160" s="116"/>
      <c r="B160" s="117"/>
      <c r="C160" s="117"/>
      <c r="D160" s="135"/>
      <c r="E160" s="118"/>
      <c r="F160" s="118"/>
      <c r="G160" s="118"/>
      <c r="H160" s="118"/>
      <c r="I160" s="118"/>
    </row>
    <row r="161" spans="1:9" s="119" customFormat="1" x14ac:dyDescent="0.3">
      <c r="A161" s="116"/>
      <c r="B161" s="117"/>
      <c r="C161" s="117"/>
      <c r="D161" s="135"/>
      <c r="E161" s="118"/>
      <c r="F161" s="118"/>
      <c r="G161" s="118"/>
      <c r="H161" s="118"/>
      <c r="I161" s="118"/>
    </row>
    <row r="162" spans="1:9" s="119" customFormat="1" x14ac:dyDescent="0.3">
      <c r="A162" s="116"/>
      <c r="B162" s="117"/>
      <c r="C162" s="117"/>
      <c r="D162" s="135"/>
      <c r="E162" s="118"/>
      <c r="F162" s="118"/>
      <c r="G162" s="118"/>
      <c r="H162" s="118"/>
      <c r="I162" s="118"/>
    </row>
    <row r="163" spans="1:9" s="119" customFormat="1" x14ac:dyDescent="0.3">
      <c r="A163" s="116"/>
      <c r="B163" s="117"/>
      <c r="C163" s="117"/>
      <c r="D163" s="135"/>
      <c r="E163" s="118"/>
      <c r="F163" s="118"/>
      <c r="G163" s="118"/>
      <c r="H163" s="118"/>
      <c r="I163" s="118"/>
    </row>
    <row r="164" spans="1:9" s="119" customFormat="1" x14ac:dyDescent="0.3">
      <c r="A164" s="116"/>
      <c r="B164" s="117"/>
      <c r="C164" s="117"/>
      <c r="D164" s="135"/>
      <c r="E164" s="118"/>
      <c r="F164" s="118"/>
      <c r="G164" s="118"/>
      <c r="H164" s="118"/>
      <c r="I164" s="118"/>
    </row>
    <row r="165" spans="1:9" s="119" customFormat="1" x14ac:dyDescent="0.3">
      <c r="A165" s="116"/>
      <c r="B165" s="117"/>
      <c r="C165" s="117"/>
      <c r="D165" s="135"/>
      <c r="E165" s="118"/>
      <c r="F165" s="118"/>
      <c r="G165" s="118"/>
      <c r="H165" s="118"/>
      <c r="I165" s="118"/>
    </row>
    <row r="166" spans="1:9" s="119" customFormat="1" x14ac:dyDescent="0.3">
      <c r="A166" s="116"/>
      <c r="B166" s="117"/>
      <c r="C166" s="117"/>
      <c r="D166" s="135"/>
      <c r="E166" s="118"/>
      <c r="F166" s="118"/>
      <c r="G166" s="118"/>
      <c r="H166" s="118"/>
      <c r="I166" s="118"/>
    </row>
    <row r="167" spans="1:9" s="119" customFormat="1" x14ac:dyDescent="0.3">
      <c r="A167" s="116"/>
      <c r="B167" s="117"/>
      <c r="C167" s="117"/>
      <c r="D167" s="135"/>
      <c r="E167" s="118"/>
      <c r="F167" s="118"/>
      <c r="G167" s="118"/>
      <c r="H167" s="118"/>
      <c r="I167" s="118"/>
    </row>
    <row r="168" spans="1:9" s="119" customFormat="1" x14ac:dyDescent="0.3">
      <c r="A168" s="116"/>
      <c r="B168" s="117"/>
      <c r="C168" s="117"/>
      <c r="D168" s="135"/>
      <c r="E168" s="118"/>
      <c r="F168" s="118"/>
      <c r="G168" s="118"/>
      <c r="H168" s="118"/>
      <c r="I168" s="118"/>
    </row>
    <row r="169" spans="1:9" s="119" customFormat="1" x14ac:dyDescent="0.3">
      <c r="A169" s="116"/>
      <c r="B169" s="117"/>
      <c r="C169" s="117"/>
      <c r="D169" s="135"/>
      <c r="E169" s="118"/>
      <c r="F169" s="118"/>
      <c r="G169" s="118"/>
      <c r="H169" s="118"/>
      <c r="I169" s="118"/>
    </row>
    <row r="170" spans="1:9" s="119" customFormat="1" x14ac:dyDescent="0.3">
      <c r="A170" s="116"/>
      <c r="B170" s="117"/>
      <c r="C170" s="117"/>
      <c r="D170" s="135"/>
      <c r="E170" s="118"/>
      <c r="F170" s="118"/>
      <c r="G170" s="118"/>
      <c r="H170" s="118"/>
      <c r="I170" s="118"/>
    </row>
    <row r="171" spans="1:9" s="119" customFormat="1" x14ac:dyDescent="0.3">
      <c r="A171" s="116"/>
      <c r="B171" s="117"/>
      <c r="C171" s="117"/>
      <c r="D171" s="135"/>
      <c r="E171" s="118"/>
      <c r="F171" s="118"/>
      <c r="G171" s="118"/>
      <c r="H171" s="118"/>
      <c r="I171" s="118"/>
    </row>
    <row r="172" spans="1:9" s="119" customFormat="1" x14ac:dyDescent="0.3">
      <c r="A172" s="116"/>
      <c r="B172" s="117"/>
      <c r="C172" s="117"/>
      <c r="D172" s="135"/>
      <c r="E172" s="118"/>
      <c r="F172" s="118"/>
      <c r="G172" s="118"/>
      <c r="H172" s="118"/>
      <c r="I172" s="118"/>
    </row>
    <row r="173" spans="1:9" s="119" customFormat="1" x14ac:dyDescent="0.3">
      <c r="A173" s="116"/>
      <c r="B173" s="117"/>
      <c r="C173" s="117"/>
      <c r="D173" s="135"/>
      <c r="E173" s="118"/>
      <c r="F173" s="118"/>
      <c r="G173" s="118"/>
      <c r="H173" s="118"/>
      <c r="I173" s="118"/>
    </row>
    <row r="174" spans="1:9" s="119" customFormat="1" x14ac:dyDescent="0.3">
      <c r="A174" s="116"/>
      <c r="B174" s="117"/>
      <c r="C174" s="117"/>
      <c r="D174" s="135"/>
      <c r="E174" s="118"/>
      <c r="F174" s="118"/>
      <c r="G174" s="118"/>
      <c r="H174" s="118"/>
      <c r="I174" s="118"/>
    </row>
    <row r="175" spans="1:9" s="119" customFormat="1" x14ac:dyDescent="0.3">
      <c r="A175" s="116"/>
      <c r="B175" s="117"/>
      <c r="C175" s="117"/>
      <c r="D175" s="135"/>
      <c r="E175" s="118"/>
      <c r="F175" s="118"/>
      <c r="G175" s="118"/>
      <c r="H175" s="118"/>
      <c r="I175" s="118"/>
    </row>
    <row r="176" spans="1:9" s="119" customFormat="1" x14ac:dyDescent="0.3">
      <c r="A176" s="116"/>
      <c r="B176" s="117"/>
      <c r="C176" s="117"/>
      <c r="D176" s="135"/>
      <c r="E176" s="118"/>
      <c r="F176" s="118"/>
      <c r="G176" s="118"/>
      <c r="H176" s="118"/>
      <c r="I176" s="118"/>
    </row>
    <row r="177" spans="1:10" s="119" customFormat="1" x14ac:dyDescent="0.3">
      <c r="A177" s="116"/>
      <c r="B177" s="117"/>
      <c r="C177" s="117"/>
      <c r="D177" s="135"/>
      <c r="E177" s="118"/>
      <c r="F177" s="118"/>
      <c r="G177" s="118"/>
      <c r="H177" s="118"/>
      <c r="I177" s="118"/>
    </row>
    <row r="178" spans="1:10" s="119" customFormat="1" x14ac:dyDescent="0.3">
      <c r="A178" s="116"/>
      <c r="B178" s="117"/>
      <c r="C178" s="117"/>
      <c r="D178" s="135"/>
      <c r="E178" s="118"/>
      <c r="F178" s="118"/>
      <c r="G178" s="118"/>
      <c r="H178" s="118"/>
      <c r="I178" s="118"/>
    </row>
    <row r="179" spans="1:10" s="119" customFormat="1" x14ac:dyDescent="0.3">
      <c r="A179" s="116"/>
      <c r="B179" s="117"/>
      <c r="C179" s="117"/>
      <c r="D179" s="135"/>
      <c r="E179" s="118"/>
      <c r="F179" s="118"/>
      <c r="G179" s="118"/>
      <c r="H179" s="118"/>
      <c r="I179" s="118"/>
    </row>
    <row r="180" spans="1:10" s="119" customFormat="1" x14ac:dyDescent="0.3">
      <c r="A180" s="116"/>
      <c r="B180" s="117"/>
      <c r="C180" s="117"/>
      <c r="D180" s="135"/>
      <c r="E180" s="118"/>
      <c r="F180" s="118"/>
      <c r="G180" s="118"/>
      <c r="H180" s="118"/>
      <c r="I180" s="118"/>
    </row>
    <row r="181" spans="1:10" s="119" customFormat="1" x14ac:dyDescent="0.3">
      <c r="A181" s="116"/>
      <c r="B181" s="117"/>
      <c r="C181" s="117"/>
      <c r="D181" s="135"/>
      <c r="E181" s="118"/>
      <c r="F181" s="118"/>
      <c r="G181" s="118"/>
      <c r="H181" s="118"/>
      <c r="I181" s="118"/>
    </row>
    <row r="182" spans="1:10" s="119" customFormat="1" x14ac:dyDescent="0.3">
      <c r="A182" s="116"/>
      <c r="B182" s="117"/>
      <c r="C182" s="117"/>
      <c r="D182" s="135"/>
      <c r="E182" s="118"/>
      <c r="F182" s="118"/>
      <c r="G182" s="118"/>
      <c r="H182" s="118"/>
      <c r="I182" s="118"/>
    </row>
    <row r="183" spans="1:10" x14ac:dyDescent="0.3">
      <c r="D183" s="139"/>
      <c r="J183" s="126"/>
    </row>
    <row r="184" spans="1:10" x14ac:dyDescent="0.3">
      <c r="D184" s="139"/>
      <c r="J184" s="126"/>
    </row>
    <row r="185" spans="1:10" x14ac:dyDescent="0.3">
      <c r="D185" s="139"/>
      <c r="J185" s="126"/>
    </row>
    <row r="186" spans="1:10" x14ac:dyDescent="0.3">
      <c r="D186" s="139"/>
      <c r="J186" s="126"/>
    </row>
    <row r="192" spans="1:10" x14ac:dyDescent="0.3">
      <c r="D192" s="138"/>
    </row>
    <row r="193" spans="1:4" x14ac:dyDescent="0.3">
      <c r="D193" s="138"/>
    </row>
    <row r="194" spans="1:4" s="119" customFormat="1" x14ac:dyDescent="0.3">
      <c r="A194" s="140"/>
      <c r="B194" s="126"/>
      <c r="C194" s="126"/>
      <c r="D194" s="138"/>
    </row>
    <row r="195" spans="1:4" s="119" customFormat="1" x14ac:dyDescent="0.3">
      <c r="A195" s="140"/>
      <c r="B195" s="126"/>
      <c r="C195" s="126"/>
      <c r="D195" s="138"/>
    </row>
    <row r="196" spans="1:4" s="119" customFormat="1" x14ac:dyDescent="0.3">
      <c r="A196" s="140"/>
      <c r="B196" s="126"/>
      <c r="C196" s="126"/>
      <c r="D196" s="138"/>
    </row>
    <row r="197" spans="1:4" s="119" customFormat="1" x14ac:dyDescent="0.3">
      <c r="A197" s="140"/>
      <c r="B197" s="126"/>
      <c r="C197" s="126"/>
      <c r="D197" s="138"/>
    </row>
    <row r="198" spans="1:4" s="119" customFormat="1" x14ac:dyDescent="0.3">
      <c r="A198" s="140"/>
      <c r="B198" s="126"/>
      <c r="C198" s="126"/>
      <c r="D198" s="138"/>
    </row>
    <row r="199" spans="1:4" s="119" customFormat="1" x14ac:dyDescent="0.3">
      <c r="A199" s="140"/>
      <c r="B199" s="126"/>
      <c r="C199" s="126"/>
      <c r="D199" s="138"/>
    </row>
    <row r="200" spans="1:4" s="119" customFormat="1" x14ac:dyDescent="0.3">
      <c r="A200" s="140"/>
      <c r="B200" s="126"/>
      <c r="C200" s="126"/>
      <c r="D200" s="138"/>
    </row>
    <row r="214" spans="1:9" s="119" customFormat="1" x14ac:dyDescent="0.3">
      <c r="A214" s="140"/>
      <c r="B214" s="126"/>
      <c r="C214" s="126"/>
      <c r="D214" s="138"/>
    </row>
    <row r="215" spans="1:9" s="119" customFormat="1" x14ac:dyDescent="0.3">
      <c r="A215" s="116"/>
      <c r="B215" s="117"/>
      <c r="C215" s="117"/>
      <c r="D215" s="135"/>
      <c r="E215" s="118"/>
      <c r="F215" s="118"/>
      <c r="G215" s="118"/>
      <c r="H215" s="118"/>
      <c r="I215" s="118"/>
    </row>
    <row r="216" spans="1:9" s="119" customFormat="1" x14ac:dyDescent="0.3">
      <c r="A216" s="116"/>
      <c r="B216" s="117"/>
      <c r="C216" s="117"/>
      <c r="D216" s="135"/>
      <c r="E216" s="118"/>
      <c r="F216" s="118"/>
      <c r="G216" s="118"/>
      <c r="H216" s="118"/>
      <c r="I216" s="118"/>
    </row>
    <row r="217" spans="1:9" s="119" customFormat="1" x14ac:dyDescent="0.3">
      <c r="A217" s="116"/>
      <c r="B217" s="117"/>
      <c r="C217" s="117"/>
      <c r="D217" s="135"/>
      <c r="E217" s="118"/>
      <c r="F217" s="118"/>
      <c r="G217" s="118"/>
      <c r="H217" s="118"/>
      <c r="I217" s="118"/>
    </row>
    <row r="218" spans="1:9" s="119" customFormat="1" x14ac:dyDescent="0.3">
      <c r="A218" s="116"/>
      <c r="B218" s="117"/>
      <c r="C218" s="117"/>
      <c r="D218" s="135"/>
      <c r="E218" s="118"/>
      <c r="F218" s="118"/>
      <c r="G218" s="118"/>
      <c r="H218" s="118"/>
      <c r="I218" s="118"/>
    </row>
    <row r="219" spans="1:9" s="119" customFormat="1" x14ac:dyDescent="0.3">
      <c r="A219" s="116"/>
      <c r="B219" s="117"/>
      <c r="C219" s="117"/>
      <c r="D219" s="135"/>
      <c r="E219" s="118"/>
      <c r="F219" s="118"/>
      <c r="G219" s="118"/>
      <c r="H219" s="118"/>
      <c r="I219" s="118"/>
    </row>
    <row r="220" spans="1:9" s="119" customFormat="1" x14ac:dyDescent="0.3">
      <c r="A220" s="116"/>
      <c r="B220" s="117"/>
      <c r="C220" s="117"/>
      <c r="D220" s="135"/>
      <c r="E220" s="118"/>
      <c r="F220" s="118"/>
      <c r="G220" s="118"/>
      <c r="H220" s="118"/>
      <c r="I220" s="118"/>
    </row>
    <row r="221" spans="1:9" s="119" customFormat="1" x14ac:dyDescent="0.3">
      <c r="A221" s="116"/>
      <c r="B221" s="117"/>
      <c r="C221" s="117"/>
      <c r="D221" s="135"/>
      <c r="E221" s="118"/>
      <c r="F221" s="118"/>
      <c r="G221" s="118"/>
      <c r="H221" s="118"/>
      <c r="I221" s="118"/>
    </row>
    <row r="222" spans="1:9" s="119" customFormat="1" x14ac:dyDescent="0.3">
      <c r="A222" s="116"/>
      <c r="B222" s="117"/>
      <c r="C222" s="117"/>
      <c r="D222" s="135"/>
      <c r="E222" s="118"/>
      <c r="F222" s="118"/>
      <c r="G222" s="118"/>
      <c r="H222" s="118"/>
      <c r="I222" s="118"/>
    </row>
    <row r="223" spans="1:9" s="119" customFormat="1" x14ac:dyDescent="0.3">
      <c r="A223" s="116"/>
      <c r="B223" s="117"/>
      <c r="C223" s="117"/>
      <c r="D223" s="135"/>
      <c r="E223" s="118"/>
      <c r="F223" s="118"/>
      <c r="G223" s="118"/>
      <c r="H223" s="118"/>
      <c r="I223" s="118"/>
    </row>
    <row r="224" spans="1:9" s="119" customFormat="1" x14ac:dyDescent="0.3">
      <c r="A224" s="116"/>
      <c r="B224" s="117"/>
      <c r="C224" s="117"/>
      <c r="D224" s="135"/>
      <c r="E224" s="118"/>
      <c r="F224" s="118"/>
      <c r="G224" s="118"/>
      <c r="H224" s="118"/>
      <c r="I224" s="118"/>
    </row>
    <row r="225" spans="1:9" s="119" customFormat="1" x14ac:dyDescent="0.3">
      <c r="A225" s="116"/>
      <c r="B225" s="117"/>
      <c r="C225" s="117"/>
      <c r="D225" s="135"/>
      <c r="E225" s="118"/>
      <c r="F225" s="118"/>
      <c r="G225" s="118"/>
      <c r="H225" s="118"/>
      <c r="I225" s="118"/>
    </row>
    <row r="226" spans="1:9" s="119" customFormat="1" x14ac:dyDescent="0.3">
      <c r="A226" s="116"/>
      <c r="B226" s="117"/>
      <c r="C226" s="117"/>
      <c r="D226" s="135"/>
      <c r="E226" s="118"/>
      <c r="F226" s="118"/>
      <c r="G226" s="118"/>
      <c r="H226" s="118"/>
      <c r="I226" s="118"/>
    </row>
    <row r="227" spans="1:9" s="119" customFormat="1" x14ac:dyDescent="0.3">
      <c r="A227" s="116"/>
      <c r="B227" s="117"/>
      <c r="C227" s="117"/>
      <c r="D227" s="135"/>
      <c r="E227" s="118"/>
      <c r="F227" s="118"/>
      <c r="G227" s="118"/>
      <c r="H227" s="118"/>
      <c r="I227" s="118"/>
    </row>
    <row r="228" spans="1:9" s="119" customFormat="1" x14ac:dyDescent="0.3">
      <c r="A228" s="116"/>
      <c r="B228" s="117"/>
      <c r="C228" s="117"/>
      <c r="D228" s="135"/>
      <c r="E228" s="118"/>
      <c r="F228" s="118"/>
      <c r="G228" s="118"/>
      <c r="H228" s="118"/>
      <c r="I228" s="118"/>
    </row>
    <row r="229" spans="1:9" s="119" customFormat="1" x14ac:dyDescent="0.3">
      <c r="A229" s="116"/>
      <c r="B229" s="117"/>
      <c r="C229" s="117"/>
      <c r="D229" s="135"/>
      <c r="E229" s="118"/>
      <c r="F229" s="118"/>
      <c r="G229" s="118"/>
      <c r="H229" s="118"/>
      <c r="I229" s="118"/>
    </row>
    <row r="230" spans="1:9" s="119" customFormat="1" x14ac:dyDescent="0.3">
      <c r="A230" s="116"/>
      <c r="B230" s="117"/>
      <c r="C230" s="117"/>
      <c r="D230" s="135"/>
      <c r="E230" s="118"/>
      <c r="F230" s="118"/>
      <c r="G230" s="118"/>
      <c r="H230" s="118"/>
      <c r="I230" s="118"/>
    </row>
    <row r="231" spans="1:9" s="119" customFormat="1" x14ac:dyDescent="0.3">
      <c r="A231" s="116"/>
      <c r="B231" s="117"/>
      <c r="C231" s="117"/>
      <c r="D231" s="135"/>
      <c r="E231" s="118"/>
      <c r="F231" s="118"/>
      <c r="G231" s="118"/>
      <c r="H231" s="118"/>
      <c r="I231" s="118"/>
    </row>
    <row r="232" spans="1:9" s="119" customFormat="1" x14ac:dyDescent="0.3">
      <c r="A232" s="116"/>
      <c r="B232" s="117"/>
      <c r="C232" s="117"/>
      <c r="D232" s="135"/>
      <c r="E232" s="118"/>
      <c r="F232" s="118"/>
      <c r="G232" s="118"/>
      <c r="H232" s="118"/>
      <c r="I232" s="118"/>
    </row>
    <row r="233" spans="1:9" s="119" customFormat="1" x14ac:dyDescent="0.3">
      <c r="A233" s="116"/>
      <c r="B233" s="117"/>
      <c r="C233" s="117"/>
      <c r="D233" s="135"/>
      <c r="E233" s="118"/>
      <c r="F233" s="118"/>
      <c r="G233" s="118"/>
      <c r="H233" s="118"/>
      <c r="I233" s="118"/>
    </row>
    <row r="234" spans="1:9" s="119" customFormat="1" x14ac:dyDescent="0.3">
      <c r="A234" s="116"/>
      <c r="B234" s="117"/>
      <c r="C234" s="117"/>
      <c r="D234" s="135"/>
      <c r="E234" s="118"/>
      <c r="F234" s="118"/>
      <c r="G234" s="118"/>
      <c r="H234" s="118"/>
      <c r="I234" s="118"/>
    </row>
    <row r="235" spans="1:9" s="119" customFormat="1" x14ac:dyDescent="0.3">
      <c r="A235" s="116"/>
      <c r="B235" s="117"/>
      <c r="C235" s="117"/>
      <c r="D235" s="135"/>
      <c r="E235" s="118"/>
      <c r="F235" s="118"/>
      <c r="G235" s="118"/>
      <c r="H235" s="118"/>
      <c r="I235" s="118"/>
    </row>
    <row r="236" spans="1:9" s="119" customFormat="1" x14ac:dyDescent="0.3">
      <c r="A236" s="116"/>
      <c r="B236" s="117"/>
      <c r="C236" s="117"/>
      <c r="D236" s="135"/>
      <c r="E236" s="118"/>
      <c r="F236" s="118"/>
      <c r="G236" s="118"/>
      <c r="H236" s="118"/>
      <c r="I236" s="118"/>
    </row>
    <row r="237" spans="1:9" s="119" customFormat="1" x14ac:dyDescent="0.3">
      <c r="A237" s="116"/>
      <c r="B237" s="117"/>
      <c r="C237" s="117"/>
      <c r="D237" s="135"/>
      <c r="E237" s="118"/>
      <c r="F237" s="118"/>
      <c r="G237" s="118"/>
      <c r="H237" s="118"/>
      <c r="I237" s="118"/>
    </row>
    <row r="238" spans="1:9" s="119" customFormat="1" x14ac:dyDescent="0.3">
      <c r="A238" s="116"/>
      <c r="B238" s="117"/>
      <c r="C238" s="117"/>
      <c r="D238" s="135"/>
      <c r="E238" s="118"/>
      <c r="F238" s="118"/>
      <c r="G238" s="118"/>
      <c r="H238" s="118"/>
      <c r="I238" s="118"/>
    </row>
    <row r="239" spans="1:9" s="119" customFormat="1" x14ac:dyDescent="0.3">
      <c r="A239" s="116"/>
      <c r="B239" s="117"/>
      <c r="C239" s="117"/>
      <c r="D239" s="135"/>
      <c r="E239" s="118"/>
      <c r="F239" s="118"/>
      <c r="G239" s="118"/>
      <c r="H239" s="118"/>
      <c r="I239" s="118"/>
    </row>
    <row r="240" spans="1:9" s="119" customFormat="1" x14ac:dyDescent="0.3">
      <c r="A240" s="116"/>
      <c r="B240" s="117"/>
      <c r="C240" s="117"/>
      <c r="D240" s="135"/>
      <c r="E240" s="118"/>
      <c r="F240" s="118"/>
      <c r="G240" s="118"/>
      <c r="H240" s="118"/>
      <c r="I240" s="118"/>
    </row>
    <row r="241" spans="1:9" s="119" customFormat="1" x14ac:dyDescent="0.3">
      <c r="A241" s="116"/>
      <c r="B241" s="117"/>
      <c r="C241" s="117"/>
      <c r="D241" s="135"/>
      <c r="E241" s="118"/>
      <c r="F241" s="118"/>
      <c r="G241" s="118"/>
      <c r="H241" s="118"/>
      <c r="I241" s="118"/>
    </row>
    <row r="242" spans="1:9" s="119" customFormat="1" x14ac:dyDescent="0.3">
      <c r="A242" s="116"/>
      <c r="B242" s="117"/>
      <c r="C242" s="117"/>
      <c r="D242" s="135"/>
      <c r="E242" s="118"/>
      <c r="F242" s="118"/>
      <c r="G242" s="118"/>
      <c r="H242" s="118"/>
      <c r="I242" s="118"/>
    </row>
    <row r="243" spans="1:9" s="119" customFormat="1" x14ac:dyDescent="0.3">
      <c r="A243" s="116"/>
      <c r="B243" s="117"/>
      <c r="C243" s="117"/>
      <c r="D243" s="135"/>
      <c r="E243" s="118"/>
      <c r="F243" s="118"/>
      <c r="G243" s="118"/>
      <c r="H243" s="118"/>
      <c r="I243" s="118"/>
    </row>
    <row r="244" spans="1:9" s="119" customFormat="1" x14ac:dyDescent="0.3">
      <c r="A244" s="116"/>
      <c r="B244" s="117"/>
      <c r="C244" s="117"/>
      <c r="D244" s="135"/>
      <c r="E244" s="118"/>
      <c r="F244" s="118"/>
      <c r="G244" s="118"/>
      <c r="H244" s="118"/>
      <c r="I244" s="118"/>
    </row>
    <row r="245" spans="1:9" s="119" customFormat="1" x14ac:dyDescent="0.3">
      <c r="A245" s="116"/>
      <c r="B245" s="117"/>
      <c r="C245" s="117"/>
      <c r="D245" s="135"/>
      <c r="E245" s="118"/>
      <c r="F245" s="118"/>
      <c r="G245" s="118"/>
      <c r="H245" s="118"/>
      <c r="I245" s="118"/>
    </row>
    <row r="246" spans="1:9" s="119" customFormat="1" x14ac:dyDescent="0.3">
      <c r="A246" s="116"/>
      <c r="B246" s="117"/>
      <c r="C246" s="117"/>
      <c r="D246" s="135"/>
      <c r="E246" s="118"/>
      <c r="F246" s="118"/>
      <c r="G246" s="118"/>
      <c r="H246" s="118"/>
      <c r="I246" s="118"/>
    </row>
    <row r="247" spans="1:9" s="119" customFormat="1" x14ac:dyDescent="0.3">
      <c r="A247" s="116"/>
      <c r="B247" s="117"/>
      <c r="C247" s="117"/>
      <c r="D247" s="135"/>
      <c r="E247" s="118"/>
      <c r="F247" s="118"/>
      <c r="G247" s="118"/>
      <c r="H247" s="118"/>
      <c r="I247" s="118"/>
    </row>
    <row r="248" spans="1:9" s="119" customFormat="1" x14ac:dyDescent="0.3">
      <c r="A248" s="116"/>
      <c r="B248" s="117"/>
      <c r="C248" s="117"/>
      <c r="D248" s="135"/>
      <c r="E248" s="118"/>
      <c r="F248" s="118"/>
      <c r="G248" s="118"/>
      <c r="H248" s="118"/>
      <c r="I248" s="118"/>
    </row>
    <row r="249" spans="1:9" s="119" customFormat="1" x14ac:dyDescent="0.3">
      <c r="A249" s="116"/>
      <c r="B249" s="117"/>
      <c r="C249" s="117"/>
      <c r="D249" s="135"/>
      <c r="E249" s="118"/>
      <c r="F249" s="118"/>
      <c r="G249" s="118"/>
      <c r="H249" s="118"/>
      <c r="I249" s="118"/>
    </row>
    <row r="250" spans="1:9" s="119" customFormat="1" x14ac:dyDescent="0.3">
      <c r="A250" s="116"/>
      <c r="B250" s="117"/>
      <c r="C250" s="117"/>
      <c r="D250" s="135"/>
      <c r="E250" s="118"/>
      <c r="F250" s="118"/>
      <c r="G250" s="118"/>
      <c r="H250" s="118"/>
      <c r="I250" s="118"/>
    </row>
    <row r="251" spans="1:9" s="119" customFormat="1" x14ac:dyDescent="0.3">
      <c r="A251" s="116"/>
      <c r="B251" s="117"/>
      <c r="C251" s="117"/>
      <c r="D251" s="135"/>
      <c r="E251" s="118"/>
      <c r="F251" s="118"/>
      <c r="G251" s="118"/>
      <c r="H251" s="118"/>
      <c r="I251" s="118"/>
    </row>
    <row r="252" spans="1:9" s="119" customFormat="1" x14ac:dyDescent="0.3">
      <c r="A252" s="116"/>
      <c r="B252" s="117"/>
      <c r="C252" s="117"/>
      <c r="D252" s="135"/>
      <c r="E252" s="118"/>
      <c r="F252" s="118"/>
      <c r="G252" s="118"/>
      <c r="H252" s="118"/>
      <c r="I252" s="118"/>
    </row>
    <row r="253" spans="1:9" s="119" customFormat="1" x14ac:dyDescent="0.3">
      <c r="A253" s="116"/>
      <c r="B253" s="117"/>
      <c r="C253" s="117"/>
      <c r="D253" s="135"/>
      <c r="E253" s="118"/>
      <c r="F253" s="118"/>
      <c r="G253" s="118"/>
      <c r="H253" s="118"/>
      <c r="I253" s="118"/>
    </row>
    <row r="254" spans="1:9" s="119" customFormat="1" x14ac:dyDescent="0.3">
      <c r="A254" s="116"/>
      <c r="B254" s="117"/>
      <c r="C254" s="117"/>
      <c r="D254" s="135"/>
      <c r="E254" s="118"/>
      <c r="F254" s="118"/>
      <c r="G254" s="118"/>
      <c r="H254" s="118"/>
      <c r="I254" s="118"/>
    </row>
    <row r="255" spans="1:9" s="119" customFormat="1" x14ac:dyDescent="0.3">
      <c r="A255" s="116"/>
      <c r="B255" s="117"/>
      <c r="C255" s="117"/>
      <c r="D255" s="135"/>
      <c r="E255" s="118"/>
      <c r="F255" s="118"/>
      <c r="G255" s="118"/>
      <c r="H255" s="118"/>
      <c r="I255" s="118"/>
    </row>
    <row r="256" spans="1:9" s="119" customFormat="1" x14ac:dyDescent="0.3">
      <c r="A256" s="116"/>
      <c r="B256" s="117"/>
      <c r="C256" s="117"/>
      <c r="D256" s="135"/>
      <c r="E256" s="118"/>
      <c r="F256" s="118"/>
      <c r="G256" s="118"/>
      <c r="H256" s="118"/>
      <c r="I256" s="118"/>
    </row>
    <row r="257" spans="1:9" s="119" customFormat="1" x14ac:dyDescent="0.3">
      <c r="A257" s="116"/>
      <c r="B257" s="117"/>
      <c r="C257" s="117"/>
      <c r="D257" s="135"/>
      <c r="E257" s="118"/>
      <c r="F257" s="118"/>
      <c r="G257" s="118"/>
      <c r="H257" s="118"/>
      <c r="I257" s="118"/>
    </row>
    <row r="258" spans="1:9" s="119" customFormat="1" x14ac:dyDescent="0.3">
      <c r="A258" s="116"/>
      <c r="B258" s="117"/>
      <c r="C258" s="117"/>
      <c r="D258" s="135"/>
      <c r="E258" s="118"/>
      <c r="F258" s="118"/>
      <c r="G258" s="118"/>
      <c r="H258" s="118"/>
      <c r="I258" s="118"/>
    </row>
    <row r="259" spans="1:9" s="119" customFormat="1" x14ac:dyDescent="0.3">
      <c r="A259" s="116"/>
      <c r="B259" s="117"/>
      <c r="C259" s="117"/>
      <c r="D259" s="135"/>
      <c r="E259" s="118"/>
      <c r="F259" s="118"/>
      <c r="G259" s="118"/>
      <c r="H259" s="118"/>
      <c r="I259" s="118"/>
    </row>
    <row r="260" spans="1:9" s="119" customFormat="1" x14ac:dyDescent="0.3">
      <c r="A260" s="116"/>
      <c r="B260" s="117"/>
      <c r="C260" s="117"/>
      <c r="D260" s="135"/>
      <c r="E260" s="118"/>
      <c r="F260" s="118"/>
      <c r="G260" s="118"/>
      <c r="H260" s="118"/>
      <c r="I260" s="118"/>
    </row>
    <row r="261" spans="1:9" s="119" customFormat="1" x14ac:dyDescent="0.3">
      <c r="A261" s="116"/>
      <c r="B261" s="117"/>
      <c r="C261" s="117"/>
      <c r="D261" s="135"/>
      <c r="E261" s="118"/>
      <c r="F261" s="118"/>
      <c r="G261" s="118"/>
      <c r="H261" s="118"/>
      <c r="I261" s="118"/>
    </row>
    <row r="262" spans="1:9" s="119" customFormat="1" x14ac:dyDescent="0.3">
      <c r="A262" s="116"/>
      <c r="B262" s="117"/>
      <c r="C262" s="117"/>
      <c r="D262" s="135"/>
      <c r="E262" s="118"/>
      <c r="F262" s="118"/>
      <c r="G262" s="118"/>
      <c r="H262" s="118"/>
      <c r="I262" s="118"/>
    </row>
    <row r="263" spans="1:9" s="119" customFormat="1" x14ac:dyDescent="0.3">
      <c r="A263" s="116"/>
      <c r="B263" s="117"/>
      <c r="C263" s="117"/>
      <c r="D263" s="135"/>
      <c r="E263" s="118"/>
      <c r="F263" s="118"/>
      <c r="G263" s="118"/>
      <c r="H263" s="118"/>
      <c r="I263" s="118"/>
    </row>
    <row r="264" spans="1:9" s="119" customFormat="1" x14ac:dyDescent="0.3">
      <c r="A264" s="116"/>
      <c r="B264" s="117"/>
      <c r="C264" s="117"/>
      <c r="D264" s="135"/>
      <c r="E264" s="118"/>
      <c r="F264" s="118"/>
      <c r="G264" s="118"/>
      <c r="H264" s="118"/>
      <c r="I264" s="118"/>
    </row>
    <row r="265" spans="1:9" s="119" customFormat="1" x14ac:dyDescent="0.3">
      <c r="A265" s="116"/>
      <c r="B265" s="117"/>
      <c r="C265" s="117"/>
      <c r="D265" s="135"/>
      <c r="E265" s="118"/>
      <c r="F265" s="118"/>
      <c r="G265" s="118"/>
      <c r="H265" s="118"/>
      <c r="I265" s="118"/>
    </row>
    <row r="266" spans="1:9" s="119" customFormat="1" x14ac:dyDescent="0.3">
      <c r="A266" s="116"/>
      <c r="B266" s="117"/>
      <c r="C266" s="117"/>
      <c r="D266" s="135"/>
      <c r="E266" s="118"/>
      <c r="F266" s="118"/>
      <c r="G266" s="118"/>
      <c r="H266" s="118"/>
      <c r="I266" s="118"/>
    </row>
    <row r="267" spans="1:9" s="119" customFormat="1" x14ac:dyDescent="0.3">
      <c r="A267" s="116"/>
      <c r="B267" s="117"/>
      <c r="C267" s="117"/>
      <c r="D267" s="135"/>
      <c r="E267" s="118"/>
      <c r="F267" s="118"/>
      <c r="G267" s="118"/>
      <c r="H267" s="118"/>
      <c r="I267" s="118"/>
    </row>
    <row r="268" spans="1:9" s="119" customFormat="1" x14ac:dyDescent="0.3">
      <c r="A268" s="116"/>
      <c r="B268" s="117"/>
      <c r="C268" s="117"/>
      <c r="D268" s="135"/>
      <c r="E268" s="118"/>
      <c r="F268" s="118"/>
      <c r="G268" s="118"/>
      <c r="H268" s="118"/>
      <c r="I268" s="118"/>
    </row>
  </sheetData>
  <mergeCells count="7">
    <mergeCell ref="B4:J4"/>
    <mergeCell ref="B5:J5"/>
    <mergeCell ref="J8:J9"/>
    <mergeCell ref="B8:B9"/>
    <mergeCell ref="E8:I8"/>
    <mergeCell ref="C8:C9"/>
    <mergeCell ref="D8:D9"/>
  </mergeCells>
  <printOptions horizontalCentered="1"/>
  <pageMargins left="0.19685039370078741" right="0.19685039370078741" top="0.19685039370078741" bottom="0.39370078740157483" header="0.51181102362204722" footer="0.19685039370078741"/>
  <pageSetup paperSize="9" scale="92" fitToHeight="0" orientation="landscape" r:id="rId1"/>
  <headerFooter alignWithMargins="0">
    <oddFooter>&amp;C- &amp;P -</oddFooter>
  </headerFooter>
  <rowBreaks count="1" manualBreakCount="1">
    <brk id="8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ADDB4-5946-485A-9926-2DAE89BDA4EB}">
  <sheetPr>
    <pageSetUpPr fitToPage="1"/>
  </sheetPr>
  <dimension ref="A1:L38"/>
  <sheetViews>
    <sheetView view="pageBreakPreview" topLeftCell="A11" zoomScaleNormal="100" zoomScaleSheetLayoutView="100" workbookViewId="0">
      <selection activeCell="E33" sqref="E33"/>
    </sheetView>
  </sheetViews>
  <sheetFormatPr defaultColWidth="9.140625" defaultRowHeight="15" x14ac:dyDescent="0.3"/>
  <cols>
    <col min="1" max="1" width="3.7109375" style="195" customWidth="1"/>
    <col min="2" max="2" width="5.7109375" style="34" customWidth="1"/>
    <col min="3" max="3" width="5.5703125" style="34" customWidth="1"/>
    <col min="4" max="4" width="62.5703125" style="4" bestFit="1" customWidth="1"/>
    <col min="5" max="6" width="14.7109375" style="35" customWidth="1"/>
    <col min="7" max="7" width="5.7109375" style="34" customWidth="1"/>
    <col min="8" max="8" width="5.5703125" style="34" customWidth="1"/>
    <col min="9" max="9" width="54" style="4" bestFit="1" customWidth="1"/>
    <col min="10" max="11" width="14.7109375" style="35" customWidth="1"/>
    <col min="12" max="12" width="3.5703125" style="30" customWidth="1"/>
    <col min="13" max="16384" width="9.140625" style="4"/>
  </cols>
  <sheetData>
    <row r="1" spans="1:12" s="56" customFormat="1" ht="17.25" customHeight="1" x14ac:dyDescent="0.3">
      <c r="A1" s="190"/>
      <c r="B1" s="4" t="s">
        <v>206</v>
      </c>
      <c r="E1" s="191"/>
      <c r="F1" s="191"/>
      <c r="G1" s="192"/>
      <c r="H1" s="192"/>
      <c r="J1" s="193"/>
      <c r="K1" s="193"/>
      <c r="L1" s="194"/>
    </row>
    <row r="2" spans="1:12" s="56" customFormat="1" ht="17.25" customHeight="1" x14ac:dyDescent="0.3">
      <c r="A2" s="190"/>
      <c r="B2" s="32" t="s">
        <v>207</v>
      </c>
      <c r="C2" s="55"/>
      <c r="D2" s="55"/>
      <c r="E2" s="191"/>
      <c r="F2" s="191"/>
      <c r="G2" s="192"/>
      <c r="H2" s="192"/>
      <c r="J2" s="193"/>
      <c r="K2" s="193"/>
      <c r="L2" s="194"/>
    </row>
    <row r="3" spans="1:12" s="56" customFormat="1" ht="17.25" customHeight="1" x14ac:dyDescent="0.3">
      <c r="A3" s="190"/>
      <c r="B3" s="32"/>
      <c r="C3" s="55"/>
      <c r="D3" s="55"/>
      <c r="E3" s="191"/>
      <c r="F3" s="191"/>
      <c r="G3" s="192"/>
      <c r="H3" s="192"/>
      <c r="J3" s="193"/>
      <c r="K3" s="193"/>
      <c r="L3" s="194"/>
    </row>
    <row r="4" spans="1:12" s="56" customFormat="1" ht="17.25" customHeight="1" x14ac:dyDescent="0.2">
      <c r="A4" s="190"/>
      <c r="B4" s="438" t="s">
        <v>123</v>
      </c>
      <c r="C4" s="438"/>
      <c r="D4" s="438"/>
      <c r="E4" s="438"/>
      <c r="F4" s="438"/>
      <c r="G4" s="438"/>
      <c r="H4" s="438"/>
      <c r="I4" s="438"/>
      <c r="J4" s="438"/>
      <c r="K4" s="438"/>
      <c r="L4" s="194"/>
    </row>
    <row r="5" spans="1:12" s="56" customFormat="1" ht="17.25" customHeight="1" x14ac:dyDescent="0.2">
      <c r="A5" s="190"/>
      <c r="B5" s="438" t="s">
        <v>165</v>
      </c>
      <c r="C5" s="438"/>
      <c r="D5" s="438"/>
      <c r="E5" s="438"/>
      <c r="F5" s="438"/>
      <c r="G5" s="438"/>
      <c r="H5" s="438"/>
      <c r="I5" s="438"/>
      <c r="J5" s="438"/>
      <c r="K5" s="438"/>
      <c r="L5" s="194"/>
    </row>
    <row r="6" spans="1:12" s="56" customFormat="1" ht="17.25" customHeight="1" x14ac:dyDescent="0.2">
      <c r="A6" s="190"/>
      <c r="B6" s="189"/>
      <c r="C6" s="189"/>
      <c r="D6" s="189"/>
      <c r="E6" s="189"/>
      <c r="F6" s="189"/>
      <c r="G6" s="189"/>
      <c r="H6" s="189"/>
      <c r="I6" s="189"/>
      <c r="J6" s="192"/>
      <c r="K6" s="192" t="s">
        <v>77</v>
      </c>
      <c r="L6" s="194"/>
    </row>
    <row r="7" spans="1:12" s="195" customFormat="1" ht="17.25" customHeight="1" thickBot="1" x14ac:dyDescent="0.35">
      <c r="B7" s="196" t="s">
        <v>8</v>
      </c>
      <c r="C7" s="196" t="s">
        <v>9</v>
      </c>
      <c r="D7" s="196" t="s">
        <v>107</v>
      </c>
      <c r="E7" s="196" t="s">
        <v>78</v>
      </c>
      <c r="F7" s="196" t="s">
        <v>79</v>
      </c>
      <c r="G7" s="196" t="s">
        <v>10</v>
      </c>
      <c r="H7" s="196" t="s">
        <v>80</v>
      </c>
      <c r="I7" s="196" t="s">
        <v>108</v>
      </c>
      <c r="J7" s="197" t="s">
        <v>119</v>
      </c>
      <c r="K7" s="197" t="s">
        <v>202</v>
      </c>
      <c r="L7" s="198"/>
    </row>
    <row r="8" spans="1:12" ht="66" x14ac:dyDescent="0.3">
      <c r="A8" s="195">
        <v>1</v>
      </c>
      <c r="B8" s="199" t="s">
        <v>166</v>
      </c>
      <c r="C8" s="200" t="s">
        <v>167</v>
      </c>
      <c r="D8" s="201" t="s">
        <v>168</v>
      </c>
      <c r="E8" s="373" t="s">
        <v>203</v>
      </c>
      <c r="F8" s="374" t="s">
        <v>226</v>
      </c>
      <c r="G8" s="200" t="s">
        <v>166</v>
      </c>
      <c r="H8" s="200" t="s">
        <v>167</v>
      </c>
      <c r="I8" s="201" t="s">
        <v>168</v>
      </c>
      <c r="J8" s="373" t="s">
        <v>203</v>
      </c>
      <c r="K8" s="375" t="s">
        <v>226</v>
      </c>
    </row>
    <row r="9" spans="1:12" ht="23.25" customHeight="1" x14ac:dyDescent="0.35">
      <c r="A9" s="195">
        <v>2</v>
      </c>
      <c r="B9" s="202">
        <v>1</v>
      </c>
      <c r="C9" s="203"/>
      <c r="D9" s="204" t="s">
        <v>24</v>
      </c>
      <c r="E9" s="376"/>
      <c r="F9" s="377"/>
      <c r="G9" s="205">
        <v>1</v>
      </c>
      <c r="H9" s="206"/>
      <c r="I9" s="204" t="s">
        <v>25</v>
      </c>
      <c r="J9" s="378"/>
      <c r="K9" s="379"/>
      <c r="L9" s="31"/>
    </row>
    <row r="10" spans="1:12" ht="15" customHeight="1" x14ac:dyDescent="0.3">
      <c r="A10" s="195">
        <v>2</v>
      </c>
      <c r="B10" s="202"/>
      <c r="C10" s="207">
        <v>1</v>
      </c>
      <c r="D10" s="208" t="s">
        <v>27</v>
      </c>
      <c r="E10" s="380">
        <f>+'1.Bev'!H11+'1.Bev'!H12+'1.Bev'!H13</f>
        <v>1073</v>
      </c>
      <c r="F10" s="381">
        <f>+'1.Bev'!K11+'1.Bev'!K12+'1.Bev'!K13</f>
        <v>3166</v>
      </c>
      <c r="G10" s="205"/>
      <c r="H10" s="206">
        <v>1</v>
      </c>
      <c r="I10" s="208" t="s">
        <v>16</v>
      </c>
      <c r="J10" s="380">
        <f>+'2.Kiad'!H10</f>
        <v>50</v>
      </c>
      <c r="K10" s="382">
        <f>+'2.Kiad'!K10</f>
        <v>350</v>
      </c>
    </row>
    <row r="11" spans="1:12" ht="15" customHeight="1" x14ac:dyDescent="0.3">
      <c r="A11" s="195">
        <v>3</v>
      </c>
      <c r="B11" s="202"/>
      <c r="C11" s="207">
        <v>2</v>
      </c>
      <c r="D11" s="208" t="s">
        <v>11</v>
      </c>
      <c r="E11" s="380"/>
      <c r="F11" s="381"/>
      <c r="G11" s="205"/>
      <c r="H11" s="206">
        <v>2</v>
      </c>
      <c r="I11" s="208" t="s">
        <v>169</v>
      </c>
      <c r="J11" s="380">
        <f>+'2.Kiad'!H11</f>
        <v>15</v>
      </c>
      <c r="K11" s="382">
        <f>+'2.Kiad'!K11</f>
        <v>130</v>
      </c>
    </row>
    <row r="12" spans="1:12" ht="16.5" x14ac:dyDescent="0.3">
      <c r="A12" s="195">
        <v>4</v>
      </c>
      <c r="B12" s="202"/>
      <c r="C12" s="207">
        <v>3</v>
      </c>
      <c r="D12" s="209" t="s">
        <v>30</v>
      </c>
      <c r="E12" s="380"/>
      <c r="F12" s="381"/>
      <c r="G12" s="205"/>
      <c r="H12" s="206">
        <v>3</v>
      </c>
      <c r="I12" s="208" t="s">
        <v>17</v>
      </c>
      <c r="J12" s="380">
        <f>+'2.Kiad'!H12</f>
        <v>13123</v>
      </c>
      <c r="K12" s="382">
        <f>+'2.Kiad'!K12</f>
        <v>20046</v>
      </c>
    </row>
    <row r="13" spans="1:12" ht="16.5" x14ac:dyDescent="0.3">
      <c r="A13" s="195">
        <v>5</v>
      </c>
      <c r="B13" s="202"/>
      <c r="C13" s="207">
        <v>4</v>
      </c>
      <c r="D13" s="208" t="s">
        <v>32</v>
      </c>
      <c r="E13" s="380">
        <f>+'1.Bev'!H16</f>
        <v>12000</v>
      </c>
      <c r="F13" s="381">
        <f>+'1.Bev'!K16</f>
        <v>17000</v>
      </c>
      <c r="G13" s="205"/>
      <c r="H13" s="206">
        <v>4</v>
      </c>
      <c r="I13" s="208" t="s">
        <v>19</v>
      </c>
      <c r="J13" s="380"/>
      <c r="K13" s="382"/>
    </row>
    <row r="14" spans="1:12" ht="16.5" x14ac:dyDescent="0.3">
      <c r="A14" s="195">
        <v>6</v>
      </c>
      <c r="B14" s="202"/>
      <c r="C14" s="207"/>
      <c r="D14" s="208"/>
      <c r="E14" s="380"/>
      <c r="F14" s="381"/>
      <c r="G14" s="205"/>
      <c r="H14" s="206">
        <v>5</v>
      </c>
      <c r="I14" s="210" t="s">
        <v>69</v>
      </c>
      <c r="J14" s="380"/>
      <c r="K14" s="382"/>
    </row>
    <row r="15" spans="1:12" ht="16.5" x14ac:dyDescent="0.3">
      <c r="A15" s="195">
        <v>7</v>
      </c>
      <c r="B15" s="202"/>
      <c r="C15" s="207"/>
      <c r="D15" s="209"/>
      <c r="E15" s="380"/>
      <c r="F15" s="381"/>
      <c r="G15" s="205"/>
      <c r="H15" s="206">
        <v>6</v>
      </c>
      <c r="I15" s="210" t="s">
        <v>68</v>
      </c>
      <c r="J15" s="383"/>
      <c r="K15" s="384"/>
    </row>
    <row r="16" spans="1:12" s="28" customFormat="1" ht="24.95" customHeight="1" x14ac:dyDescent="0.3">
      <c r="A16" s="195">
        <v>8</v>
      </c>
      <c r="B16" s="211"/>
      <c r="C16" s="212"/>
      <c r="D16" s="213" t="s">
        <v>58</v>
      </c>
      <c r="E16" s="385">
        <f>SUM(E10:E15)</f>
        <v>13073</v>
      </c>
      <c r="F16" s="386">
        <f>SUM(F10:F15)</f>
        <v>20166</v>
      </c>
      <c r="G16" s="214"/>
      <c r="H16" s="215"/>
      <c r="I16" s="213" t="s">
        <v>66</v>
      </c>
      <c r="J16" s="387">
        <f>SUM(J10:J15)</f>
        <v>13188</v>
      </c>
      <c r="K16" s="388">
        <f>SUM(K10:K15)</f>
        <v>20526</v>
      </c>
      <c r="L16" s="29"/>
    </row>
    <row r="17" spans="1:12" ht="23.25" customHeight="1" x14ac:dyDescent="0.35">
      <c r="A17" s="195">
        <v>9</v>
      </c>
      <c r="B17" s="202">
        <v>2</v>
      </c>
      <c r="C17" s="203"/>
      <c r="D17" s="204" t="s">
        <v>34</v>
      </c>
      <c r="E17" s="376"/>
      <c r="F17" s="377"/>
      <c r="G17" s="205">
        <v>2</v>
      </c>
      <c r="H17" s="206"/>
      <c r="I17" s="204" t="s">
        <v>35</v>
      </c>
      <c r="J17" s="378"/>
      <c r="K17" s="379"/>
      <c r="L17" s="31"/>
    </row>
    <row r="18" spans="1:12" ht="16.5" x14ac:dyDescent="0.3">
      <c r="A18" s="195">
        <v>10</v>
      </c>
      <c r="B18" s="202"/>
      <c r="C18" s="206">
        <v>5</v>
      </c>
      <c r="D18" s="216" t="s">
        <v>37</v>
      </c>
      <c r="E18" s="378"/>
      <c r="F18" s="389"/>
      <c r="G18" s="217"/>
      <c r="H18" s="218">
        <v>7</v>
      </c>
      <c r="I18" s="216" t="s">
        <v>170</v>
      </c>
      <c r="J18" s="378"/>
      <c r="K18" s="379">
        <f>+'2.Kiad'!K16</f>
        <v>20</v>
      </c>
      <c r="L18" s="33"/>
    </row>
    <row r="19" spans="1:12" ht="16.5" x14ac:dyDescent="0.3">
      <c r="A19" s="195">
        <v>11</v>
      </c>
      <c r="B19" s="202"/>
      <c r="C19" s="206">
        <v>6</v>
      </c>
      <c r="D19" s="216" t="s">
        <v>7</v>
      </c>
      <c r="E19" s="378"/>
      <c r="F19" s="389"/>
      <c r="G19" s="217"/>
      <c r="H19" s="218">
        <v>8</v>
      </c>
      <c r="I19" s="216" t="s">
        <v>171</v>
      </c>
      <c r="J19" s="378"/>
      <c r="K19" s="379"/>
      <c r="L19" s="33"/>
    </row>
    <row r="20" spans="1:12" ht="16.5" x14ac:dyDescent="0.3">
      <c r="A20" s="195">
        <v>12</v>
      </c>
      <c r="B20" s="202"/>
      <c r="C20" s="206">
        <v>7</v>
      </c>
      <c r="D20" s="208" t="s">
        <v>40</v>
      </c>
      <c r="E20" s="378"/>
      <c r="F20" s="389"/>
      <c r="G20" s="217"/>
      <c r="H20" s="218">
        <v>9</v>
      </c>
      <c r="I20" s="216" t="s">
        <v>55</v>
      </c>
      <c r="J20" s="378"/>
      <c r="K20" s="379"/>
      <c r="L20" s="33"/>
    </row>
    <row r="21" spans="1:12" ht="16.5" x14ac:dyDescent="0.3">
      <c r="A21" s="195">
        <v>13</v>
      </c>
      <c r="B21" s="202"/>
      <c r="C21" s="206"/>
      <c r="D21" s="208"/>
      <c r="E21" s="378"/>
      <c r="F21" s="389"/>
      <c r="G21" s="217"/>
      <c r="H21" s="218">
        <v>10</v>
      </c>
      <c r="I21" s="216" t="s">
        <v>71</v>
      </c>
      <c r="J21" s="378"/>
      <c r="K21" s="379"/>
      <c r="L21" s="33"/>
    </row>
    <row r="22" spans="1:12" s="28" customFormat="1" ht="24.95" customHeight="1" thickBot="1" x14ac:dyDescent="0.35">
      <c r="A22" s="195">
        <v>14</v>
      </c>
      <c r="B22" s="219"/>
      <c r="C22" s="220"/>
      <c r="D22" s="221" t="s">
        <v>59</v>
      </c>
      <c r="E22" s="390">
        <f>SUM(E18:E21)</f>
        <v>0</v>
      </c>
      <c r="F22" s="391">
        <f>SUM(F18:F21)</f>
        <v>0</v>
      </c>
      <c r="G22" s="222"/>
      <c r="H22" s="223"/>
      <c r="I22" s="221" t="s">
        <v>62</v>
      </c>
      <c r="J22" s="392">
        <f>SUM(J18:J21)</f>
        <v>0</v>
      </c>
      <c r="K22" s="393">
        <f>SUM(K18:K21)</f>
        <v>20</v>
      </c>
      <c r="L22" s="29"/>
    </row>
    <row r="23" spans="1:12" s="28" customFormat="1" ht="24.95" customHeight="1" thickTop="1" thickBot="1" x14ac:dyDescent="0.35">
      <c r="A23" s="195">
        <v>15</v>
      </c>
      <c r="B23" s="224"/>
      <c r="C23" s="225"/>
      <c r="D23" s="226" t="s">
        <v>3</v>
      </c>
      <c r="E23" s="394">
        <f>E16+E22</f>
        <v>13073</v>
      </c>
      <c r="F23" s="227">
        <f>F16+F22</f>
        <v>20166</v>
      </c>
      <c r="G23" s="228"/>
      <c r="H23" s="229"/>
      <c r="I23" s="226" t="s">
        <v>60</v>
      </c>
      <c r="J23" s="394">
        <f>J16+J22</f>
        <v>13188</v>
      </c>
      <c r="K23" s="230">
        <f>K16+K22</f>
        <v>20546</v>
      </c>
      <c r="L23" s="29"/>
    </row>
    <row r="24" spans="1:12" s="28" customFormat="1" ht="24.95" customHeight="1" thickTop="1" x14ac:dyDescent="0.35">
      <c r="A24" s="195">
        <v>16</v>
      </c>
      <c r="B24" s="202">
        <v>1</v>
      </c>
      <c r="C24" s="192"/>
      <c r="D24" s="204" t="s">
        <v>41</v>
      </c>
      <c r="E24" s="395"/>
      <c r="F24" s="396"/>
      <c r="G24" s="205">
        <v>1</v>
      </c>
      <c r="H24" s="206"/>
      <c r="I24" s="204" t="s">
        <v>42</v>
      </c>
      <c r="J24" s="395"/>
      <c r="K24" s="397"/>
      <c r="L24" s="29"/>
    </row>
    <row r="25" spans="1:12" s="28" customFormat="1" ht="16.5" x14ac:dyDescent="0.3">
      <c r="A25" s="195">
        <v>19</v>
      </c>
      <c r="B25" s="202"/>
      <c r="C25" s="190">
        <v>8</v>
      </c>
      <c r="D25" s="56" t="s">
        <v>83</v>
      </c>
      <c r="E25" s="395">
        <f>+'1.Bev'!H24</f>
        <v>115</v>
      </c>
      <c r="F25" s="396">
        <f>+'1.Bev'!K24</f>
        <v>360</v>
      </c>
      <c r="G25" s="205"/>
      <c r="H25" s="206"/>
      <c r="I25" s="56"/>
      <c r="J25" s="395"/>
      <c r="K25" s="397"/>
      <c r="L25" s="29"/>
    </row>
    <row r="26" spans="1:12" s="28" customFormat="1" ht="24.95" customHeight="1" x14ac:dyDescent="0.35">
      <c r="A26" s="195">
        <v>20</v>
      </c>
      <c r="B26" s="202">
        <v>2</v>
      </c>
      <c r="C26" s="192"/>
      <c r="D26" s="204" t="s">
        <v>43</v>
      </c>
      <c r="E26" s="395"/>
      <c r="F26" s="396"/>
      <c r="G26" s="205">
        <v>2</v>
      </c>
      <c r="H26" s="206"/>
      <c r="I26" s="204" t="s">
        <v>44</v>
      </c>
      <c r="J26" s="395"/>
      <c r="K26" s="397"/>
      <c r="L26" s="29"/>
    </row>
    <row r="27" spans="1:12" s="28" customFormat="1" ht="16.5" x14ac:dyDescent="0.3">
      <c r="A27" s="195">
        <v>23</v>
      </c>
      <c r="B27" s="202"/>
      <c r="C27" s="190">
        <v>8</v>
      </c>
      <c r="D27" s="56" t="s">
        <v>83</v>
      </c>
      <c r="E27" s="395"/>
      <c r="F27" s="396">
        <f>+'1.Bev'!K26</f>
        <v>20</v>
      </c>
      <c r="G27" s="205"/>
      <c r="H27" s="206"/>
      <c r="I27" s="56"/>
      <c r="J27" s="395"/>
      <c r="K27" s="397"/>
      <c r="L27" s="29"/>
    </row>
    <row r="28" spans="1:12" s="28" customFormat="1" ht="24.75" customHeight="1" thickBot="1" x14ac:dyDescent="0.35">
      <c r="A28" s="195">
        <v>24</v>
      </c>
      <c r="B28" s="219"/>
      <c r="C28" s="231"/>
      <c r="D28" s="232" t="s">
        <v>61</v>
      </c>
      <c r="E28" s="398">
        <f>SUM(E25:E27)</f>
        <v>115</v>
      </c>
      <c r="F28" s="399">
        <f>SUM(F25:F27)</f>
        <v>380</v>
      </c>
      <c r="G28" s="233"/>
      <c r="H28" s="234"/>
      <c r="I28" s="232" t="s">
        <v>63</v>
      </c>
      <c r="J28" s="398">
        <f>SUM(J24:J26)</f>
        <v>0</v>
      </c>
      <c r="K28" s="400">
        <f>SUM(K24:K26)</f>
        <v>0</v>
      </c>
      <c r="L28" s="29"/>
    </row>
    <row r="29" spans="1:12" s="28" customFormat="1" ht="30" customHeight="1" thickTop="1" thickBot="1" x14ac:dyDescent="0.35">
      <c r="A29" s="195">
        <v>25</v>
      </c>
      <c r="B29" s="235"/>
      <c r="C29" s="236"/>
      <c r="D29" s="237" t="s">
        <v>65</v>
      </c>
      <c r="E29" s="394">
        <f>SUM(E23,E28)</f>
        <v>13188</v>
      </c>
      <c r="F29" s="227">
        <f>SUM(F23,F28)</f>
        <v>20546</v>
      </c>
      <c r="G29" s="238"/>
      <c r="H29" s="239"/>
      <c r="I29" s="237" t="s">
        <v>64</v>
      </c>
      <c r="J29" s="394">
        <f>SUM(,J22,J16)</f>
        <v>13188</v>
      </c>
      <c r="K29" s="230">
        <f>SUM(,K22,K16)</f>
        <v>20546</v>
      </c>
      <c r="L29" s="29"/>
    </row>
    <row r="30" spans="1:12" s="28" customFormat="1" ht="18" thickTop="1" x14ac:dyDescent="0.3">
      <c r="A30" s="195">
        <v>26</v>
      </c>
      <c r="B30" s="240"/>
      <c r="C30" s="241"/>
      <c r="D30" s="242" t="s">
        <v>53</v>
      </c>
      <c r="E30" s="401">
        <f>+E23-J23</f>
        <v>-115</v>
      </c>
      <c r="F30" s="402">
        <f>+F23-K23</f>
        <v>-380</v>
      </c>
      <c r="G30" s="243"/>
      <c r="H30" s="244"/>
      <c r="I30" s="245"/>
      <c r="J30" s="403"/>
      <c r="K30" s="404"/>
      <c r="L30" s="29"/>
    </row>
    <row r="31" spans="1:12" s="28" customFormat="1" ht="17.25" x14ac:dyDescent="0.3">
      <c r="A31" s="195">
        <v>27</v>
      </c>
      <c r="B31" s="202"/>
      <c r="C31" s="246"/>
      <c r="D31" s="247" t="s">
        <v>117</v>
      </c>
      <c r="E31" s="405">
        <f>+E16-J16</f>
        <v>-115</v>
      </c>
      <c r="F31" s="406">
        <f>+F16-K16</f>
        <v>-360</v>
      </c>
      <c r="G31" s="243"/>
      <c r="H31" s="244"/>
      <c r="I31" s="245"/>
      <c r="J31" s="403"/>
      <c r="K31" s="404"/>
      <c r="L31" s="29"/>
    </row>
    <row r="32" spans="1:12" s="28" customFormat="1" ht="17.25" x14ac:dyDescent="0.3">
      <c r="A32" s="195">
        <v>28</v>
      </c>
      <c r="B32" s="202"/>
      <c r="C32" s="246"/>
      <c r="D32" s="247" t="s">
        <v>118</v>
      </c>
      <c r="E32" s="405">
        <f>+E22-J22</f>
        <v>0</v>
      </c>
      <c r="F32" s="406">
        <f>+F22-K22</f>
        <v>-20</v>
      </c>
      <c r="G32" s="243"/>
      <c r="H32" s="244"/>
      <c r="I32" s="245"/>
      <c r="J32" s="403"/>
      <c r="K32" s="404"/>
      <c r="L32" s="29"/>
    </row>
    <row r="33" spans="1:12" s="28" customFormat="1" ht="17.25" x14ac:dyDescent="0.3">
      <c r="A33" s="195">
        <v>29</v>
      </c>
      <c r="B33" s="202"/>
      <c r="C33" s="246"/>
      <c r="D33" s="248" t="s">
        <v>172</v>
      </c>
      <c r="E33" s="405">
        <f>+E30-J28</f>
        <v>-115</v>
      </c>
      <c r="F33" s="406">
        <f>+F30-K28</f>
        <v>-380</v>
      </c>
      <c r="G33" s="243"/>
      <c r="H33" s="244"/>
      <c r="I33" s="245"/>
      <c r="J33" s="403"/>
      <c r="K33" s="404"/>
      <c r="L33" s="29"/>
    </row>
    <row r="34" spans="1:12" s="28" customFormat="1" ht="34.5" x14ac:dyDescent="0.3">
      <c r="A34" s="195">
        <v>30</v>
      </c>
      <c r="B34" s="202"/>
      <c r="C34" s="246"/>
      <c r="D34" s="248" t="s">
        <v>105</v>
      </c>
      <c r="E34" s="405">
        <f>+E25+E27</f>
        <v>115</v>
      </c>
      <c r="F34" s="407">
        <f>+F25+F27</f>
        <v>380</v>
      </c>
      <c r="G34" s="243"/>
      <c r="H34" s="244"/>
      <c r="I34" s="245"/>
      <c r="J34" s="403"/>
      <c r="K34" s="404"/>
      <c r="L34" s="29"/>
    </row>
    <row r="35" spans="1:12" s="28" customFormat="1" ht="34.5" x14ac:dyDescent="0.3">
      <c r="A35" s="195">
        <v>31</v>
      </c>
      <c r="B35" s="249"/>
      <c r="C35" s="250"/>
      <c r="D35" s="251" t="s">
        <v>173</v>
      </c>
      <c r="E35" s="408"/>
      <c r="F35" s="409"/>
      <c r="G35" s="252"/>
      <c r="H35" s="253"/>
      <c r="I35" s="254"/>
      <c r="J35" s="410"/>
      <c r="K35" s="411"/>
      <c r="L35" s="29"/>
    </row>
    <row r="36" spans="1:12" ht="20.100000000000001" customHeight="1" x14ac:dyDescent="0.3">
      <c r="A36" s="195">
        <v>32</v>
      </c>
      <c r="B36" s="202"/>
      <c r="C36" s="255"/>
      <c r="D36" s="208" t="s">
        <v>45</v>
      </c>
      <c r="E36" s="256">
        <f>(E16+E25)/E29</f>
        <v>1</v>
      </c>
      <c r="F36" s="412">
        <f>(F16+F25)/F29</f>
        <v>0.99902657451572086</v>
      </c>
      <c r="G36" s="205"/>
      <c r="H36" s="206"/>
      <c r="I36" s="208" t="s">
        <v>46</v>
      </c>
      <c r="J36" s="256">
        <f>(J16)/J29</f>
        <v>1</v>
      </c>
      <c r="K36" s="413">
        <f>(K16)/K29</f>
        <v>0.99902657451572086</v>
      </c>
    </row>
    <row r="37" spans="1:12" ht="20.100000000000001" customHeight="1" thickBot="1" x14ac:dyDescent="0.35">
      <c r="A37" s="195">
        <v>33</v>
      </c>
      <c r="B37" s="257"/>
      <c r="C37" s="258"/>
      <c r="D37" s="259" t="s">
        <v>47</v>
      </c>
      <c r="E37" s="260">
        <f>(E22+E27)/E29</f>
        <v>0</v>
      </c>
      <c r="F37" s="414">
        <f>(F22+F27)/F29</f>
        <v>9.7342548427917838E-4</v>
      </c>
      <c r="G37" s="261"/>
      <c r="H37" s="262"/>
      <c r="I37" s="259" t="s">
        <v>48</v>
      </c>
      <c r="J37" s="260">
        <f>(J22)/J29</f>
        <v>0</v>
      </c>
      <c r="K37" s="415">
        <f>(K22)/K29</f>
        <v>9.7342548427917838E-4</v>
      </c>
    </row>
    <row r="38" spans="1:12" x14ac:dyDescent="0.3">
      <c r="E38" s="35">
        <f>+E29-'1.Bev'!H27</f>
        <v>0</v>
      </c>
      <c r="F38" s="35">
        <f>+F29-'1.Bev'!K27</f>
        <v>0</v>
      </c>
      <c r="J38" s="35">
        <f>+J29-'2.Kiad'!H23</f>
        <v>0</v>
      </c>
      <c r="K38" s="35">
        <f>+K29-'2.Kiad'!K23</f>
        <v>0</v>
      </c>
    </row>
  </sheetData>
  <mergeCells count="2">
    <mergeCell ref="B4:K4"/>
    <mergeCell ref="B5:K5"/>
  </mergeCells>
  <printOptions horizontalCentered="1" verticalCentered="1"/>
  <pageMargins left="0.19685039370078741" right="0.19685039370078741" top="0.19685039370078741" bottom="0.39370078740157483" header="0.11811023622047245" footer="0.31496062992125984"/>
  <pageSetup paperSize="9" scale="72" fitToWidth="0" orientation="landscape" r:id="rId1"/>
  <headerFooter alignWithMargins="0"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2"/>
  <sheetViews>
    <sheetView view="pageBreakPreview" zoomScaleNormal="100" zoomScaleSheetLayoutView="100" workbookViewId="0">
      <selection activeCell="G18" sqref="G18"/>
    </sheetView>
  </sheetViews>
  <sheetFormatPr defaultRowHeight="15" x14ac:dyDescent="0.3"/>
  <cols>
    <col min="1" max="1" width="3.7109375" style="94" customWidth="1"/>
    <col min="2" max="3" width="4.7109375" style="100" customWidth="1"/>
    <col min="4" max="4" width="60.7109375" style="101" customWidth="1"/>
    <col min="5" max="7" width="13.7109375" style="96" customWidth="1"/>
    <col min="8" max="10" width="13.7109375" style="97" customWidth="1"/>
    <col min="11" max="11" width="13.7109375" style="96" customWidth="1"/>
    <col min="12" max="12" width="9.140625" style="98"/>
    <col min="13" max="13" width="10.140625" style="98" bestFit="1" customWidth="1"/>
    <col min="14" max="258" width="9.140625" style="98"/>
    <col min="259" max="259" width="3.7109375" style="98" customWidth="1"/>
    <col min="260" max="261" width="4.7109375" style="98" customWidth="1"/>
    <col min="262" max="262" width="33.7109375" style="98" customWidth="1"/>
    <col min="263" max="265" width="12.7109375" style="98" customWidth="1"/>
    <col min="266" max="266" width="13.7109375" style="98" customWidth="1"/>
    <col min="267" max="267" width="12.7109375" style="98" customWidth="1"/>
    <col min="268" max="268" width="9.140625" style="98"/>
    <col min="269" max="269" width="10.140625" style="98" bestFit="1" customWidth="1"/>
    <col min="270" max="514" width="9.140625" style="98"/>
    <col min="515" max="515" width="3.7109375" style="98" customWidth="1"/>
    <col min="516" max="517" width="4.7109375" style="98" customWidth="1"/>
    <col min="518" max="518" width="33.7109375" style="98" customWidth="1"/>
    <col min="519" max="521" width="12.7109375" style="98" customWidth="1"/>
    <col min="522" max="522" width="13.7109375" style="98" customWidth="1"/>
    <col min="523" max="523" width="12.7109375" style="98" customWidth="1"/>
    <col min="524" max="524" width="9.140625" style="98"/>
    <col min="525" max="525" width="10.140625" style="98" bestFit="1" customWidth="1"/>
    <col min="526" max="770" width="9.140625" style="98"/>
    <col min="771" max="771" width="3.7109375" style="98" customWidth="1"/>
    <col min="772" max="773" width="4.7109375" style="98" customWidth="1"/>
    <col min="774" max="774" width="33.7109375" style="98" customWidth="1"/>
    <col min="775" max="777" width="12.7109375" style="98" customWidth="1"/>
    <col min="778" max="778" width="13.7109375" style="98" customWidth="1"/>
    <col min="779" max="779" width="12.7109375" style="98" customWidth="1"/>
    <col min="780" max="780" width="9.140625" style="98"/>
    <col min="781" max="781" width="10.140625" style="98" bestFit="1" customWidth="1"/>
    <col min="782" max="1026" width="9.140625" style="98"/>
    <col min="1027" max="1027" width="3.7109375" style="98" customWidth="1"/>
    <col min="1028" max="1029" width="4.7109375" style="98" customWidth="1"/>
    <col min="1030" max="1030" width="33.7109375" style="98" customWidth="1"/>
    <col min="1031" max="1033" width="12.7109375" style="98" customWidth="1"/>
    <col min="1034" max="1034" width="13.7109375" style="98" customWidth="1"/>
    <col min="1035" max="1035" width="12.7109375" style="98" customWidth="1"/>
    <col min="1036" max="1036" width="9.140625" style="98"/>
    <col min="1037" max="1037" width="10.140625" style="98" bestFit="1" customWidth="1"/>
    <col min="1038" max="1282" width="9.140625" style="98"/>
    <col min="1283" max="1283" width="3.7109375" style="98" customWidth="1"/>
    <col min="1284" max="1285" width="4.7109375" style="98" customWidth="1"/>
    <col min="1286" max="1286" width="33.7109375" style="98" customWidth="1"/>
    <col min="1287" max="1289" width="12.7109375" style="98" customWidth="1"/>
    <col min="1290" max="1290" width="13.7109375" style="98" customWidth="1"/>
    <col min="1291" max="1291" width="12.7109375" style="98" customWidth="1"/>
    <col min="1292" max="1292" width="9.140625" style="98"/>
    <col min="1293" max="1293" width="10.140625" style="98" bestFit="1" customWidth="1"/>
    <col min="1294" max="1538" width="9.140625" style="98"/>
    <col min="1539" max="1539" width="3.7109375" style="98" customWidth="1"/>
    <col min="1540" max="1541" width="4.7109375" style="98" customWidth="1"/>
    <col min="1542" max="1542" width="33.7109375" style="98" customWidth="1"/>
    <col min="1543" max="1545" width="12.7109375" style="98" customWidth="1"/>
    <col min="1546" max="1546" width="13.7109375" style="98" customWidth="1"/>
    <col min="1547" max="1547" width="12.7109375" style="98" customWidth="1"/>
    <col min="1548" max="1548" width="9.140625" style="98"/>
    <col min="1549" max="1549" width="10.140625" style="98" bestFit="1" customWidth="1"/>
    <col min="1550" max="1794" width="9.140625" style="98"/>
    <col min="1795" max="1795" width="3.7109375" style="98" customWidth="1"/>
    <col min="1796" max="1797" width="4.7109375" style="98" customWidth="1"/>
    <col min="1798" max="1798" width="33.7109375" style="98" customWidth="1"/>
    <col min="1799" max="1801" width="12.7109375" style="98" customWidth="1"/>
    <col min="1802" max="1802" width="13.7109375" style="98" customWidth="1"/>
    <col min="1803" max="1803" width="12.7109375" style="98" customWidth="1"/>
    <col min="1804" max="1804" width="9.140625" style="98"/>
    <col min="1805" max="1805" width="10.140625" style="98" bestFit="1" customWidth="1"/>
    <col min="1806" max="2050" width="9.140625" style="98"/>
    <col min="2051" max="2051" width="3.7109375" style="98" customWidth="1"/>
    <col min="2052" max="2053" width="4.7109375" style="98" customWidth="1"/>
    <col min="2054" max="2054" width="33.7109375" style="98" customWidth="1"/>
    <col min="2055" max="2057" width="12.7109375" style="98" customWidth="1"/>
    <col min="2058" max="2058" width="13.7109375" style="98" customWidth="1"/>
    <col min="2059" max="2059" width="12.7109375" style="98" customWidth="1"/>
    <col min="2060" max="2060" width="9.140625" style="98"/>
    <col min="2061" max="2061" width="10.140625" style="98" bestFit="1" customWidth="1"/>
    <col min="2062" max="2306" width="9.140625" style="98"/>
    <col min="2307" max="2307" width="3.7109375" style="98" customWidth="1"/>
    <col min="2308" max="2309" width="4.7109375" style="98" customWidth="1"/>
    <col min="2310" max="2310" width="33.7109375" style="98" customWidth="1"/>
    <col min="2311" max="2313" width="12.7109375" style="98" customWidth="1"/>
    <col min="2314" max="2314" width="13.7109375" style="98" customWidth="1"/>
    <col min="2315" max="2315" width="12.7109375" style="98" customWidth="1"/>
    <col min="2316" max="2316" width="9.140625" style="98"/>
    <col min="2317" max="2317" width="10.140625" style="98" bestFit="1" customWidth="1"/>
    <col min="2318" max="2562" width="9.140625" style="98"/>
    <col min="2563" max="2563" width="3.7109375" style="98" customWidth="1"/>
    <col min="2564" max="2565" width="4.7109375" style="98" customWidth="1"/>
    <col min="2566" max="2566" width="33.7109375" style="98" customWidth="1"/>
    <col min="2567" max="2569" width="12.7109375" style="98" customWidth="1"/>
    <col min="2570" max="2570" width="13.7109375" style="98" customWidth="1"/>
    <col min="2571" max="2571" width="12.7109375" style="98" customWidth="1"/>
    <col min="2572" max="2572" width="9.140625" style="98"/>
    <col min="2573" max="2573" width="10.140625" style="98" bestFit="1" customWidth="1"/>
    <col min="2574" max="2818" width="9.140625" style="98"/>
    <col min="2819" max="2819" width="3.7109375" style="98" customWidth="1"/>
    <col min="2820" max="2821" width="4.7109375" style="98" customWidth="1"/>
    <col min="2822" max="2822" width="33.7109375" style="98" customWidth="1"/>
    <col min="2823" max="2825" width="12.7109375" style="98" customWidth="1"/>
    <col min="2826" max="2826" width="13.7109375" style="98" customWidth="1"/>
    <col min="2827" max="2827" width="12.7109375" style="98" customWidth="1"/>
    <col min="2828" max="2828" width="9.140625" style="98"/>
    <col min="2829" max="2829" width="10.140625" style="98" bestFit="1" customWidth="1"/>
    <col min="2830" max="3074" width="9.140625" style="98"/>
    <col min="3075" max="3075" width="3.7109375" style="98" customWidth="1"/>
    <col min="3076" max="3077" width="4.7109375" style="98" customWidth="1"/>
    <col min="3078" max="3078" width="33.7109375" style="98" customWidth="1"/>
    <col min="3079" max="3081" width="12.7109375" style="98" customWidth="1"/>
    <col min="3082" max="3082" width="13.7109375" style="98" customWidth="1"/>
    <col min="3083" max="3083" width="12.7109375" style="98" customWidth="1"/>
    <col min="3084" max="3084" width="9.140625" style="98"/>
    <col min="3085" max="3085" width="10.140625" style="98" bestFit="1" customWidth="1"/>
    <col min="3086" max="3330" width="9.140625" style="98"/>
    <col min="3331" max="3331" width="3.7109375" style="98" customWidth="1"/>
    <col min="3332" max="3333" width="4.7109375" style="98" customWidth="1"/>
    <col min="3334" max="3334" width="33.7109375" style="98" customWidth="1"/>
    <col min="3335" max="3337" width="12.7109375" style="98" customWidth="1"/>
    <col min="3338" max="3338" width="13.7109375" style="98" customWidth="1"/>
    <col min="3339" max="3339" width="12.7109375" style="98" customWidth="1"/>
    <col min="3340" max="3340" width="9.140625" style="98"/>
    <col min="3341" max="3341" width="10.140625" style="98" bestFit="1" customWidth="1"/>
    <col min="3342" max="3586" width="9.140625" style="98"/>
    <col min="3587" max="3587" width="3.7109375" style="98" customWidth="1"/>
    <col min="3588" max="3589" width="4.7109375" style="98" customWidth="1"/>
    <col min="3590" max="3590" width="33.7109375" style="98" customWidth="1"/>
    <col min="3591" max="3593" width="12.7109375" style="98" customWidth="1"/>
    <col min="3594" max="3594" width="13.7109375" style="98" customWidth="1"/>
    <col min="3595" max="3595" width="12.7109375" style="98" customWidth="1"/>
    <col min="3596" max="3596" width="9.140625" style="98"/>
    <col min="3597" max="3597" width="10.140625" style="98" bestFit="1" customWidth="1"/>
    <col min="3598" max="3842" width="9.140625" style="98"/>
    <col min="3843" max="3843" width="3.7109375" style="98" customWidth="1"/>
    <col min="3844" max="3845" width="4.7109375" style="98" customWidth="1"/>
    <col min="3846" max="3846" width="33.7109375" style="98" customWidth="1"/>
    <col min="3847" max="3849" width="12.7109375" style="98" customWidth="1"/>
    <col min="3850" max="3850" width="13.7109375" style="98" customWidth="1"/>
    <col min="3851" max="3851" width="12.7109375" style="98" customWidth="1"/>
    <col min="3852" max="3852" width="9.140625" style="98"/>
    <col min="3853" max="3853" width="10.140625" style="98" bestFit="1" customWidth="1"/>
    <col min="3854" max="4098" width="9.140625" style="98"/>
    <col min="4099" max="4099" width="3.7109375" style="98" customWidth="1"/>
    <col min="4100" max="4101" width="4.7109375" style="98" customWidth="1"/>
    <col min="4102" max="4102" width="33.7109375" style="98" customWidth="1"/>
    <col min="4103" max="4105" width="12.7109375" style="98" customWidth="1"/>
    <col min="4106" max="4106" width="13.7109375" style="98" customWidth="1"/>
    <col min="4107" max="4107" width="12.7109375" style="98" customWidth="1"/>
    <col min="4108" max="4108" width="9.140625" style="98"/>
    <col min="4109" max="4109" width="10.140625" style="98" bestFit="1" customWidth="1"/>
    <col min="4110" max="4354" width="9.140625" style="98"/>
    <col min="4355" max="4355" width="3.7109375" style="98" customWidth="1"/>
    <col min="4356" max="4357" width="4.7109375" style="98" customWidth="1"/>
    <col min="4358" max="4358" width="33.7109375" style="98" customWidth="1"/>
    <col min="4359" max="4361" width="12.7109375" style="98" customWidth="1"/>
    <col min="4362" max="4362" width="13.7109375" style="98" customWidth="1"/>
    <col min="4363" max="4363" width="12.7109375" style="98" customWidth="1"/>
    <col min="4364" max="4364" width="9.140625" style="98"/>
    <col min="4365" max="4365" width="10.140625" style="98" bestFit="1" customWidth="1"/>
    <col min="4366" max="4610" width="9.140625" style="98"/>
    <col min="4611" max="4611" width="3.7109375" style="98" customWidth="1"/>
    <col min="4612" max="4613" width="4.7109375" style="98" customWidth="1"/>
    <col min="4614" max="4614" width="33.7109375" style="98" customWidth="1"/>
    <col min="4615" max="4617" width="12.7109375" style="98" customWidth="1"/>
    <col min="4618" max="4618" width="13.7109375" style="98" customWidth="1"/>
    <col min="4619" max="4619" width="12.7109375" style="98" customWidth="1"/>
    <col min="4620" max="4620" width="9.140625" style="98"/>
    <col min="4621" max="4621" width="10.140625" style="98" bestFit="1" customWidth="1"/>
    <col min="4622" max="4866" width="9.140625" style="98"/>
    <col min="4867" max="4867" width="3.7109375" style="98" customWidth="1"/>
    <col min="4868" max="4869" width="4.7109375" style="98" customWidth="1"/>
    <col min="4870" max="4870" width="33.7109375" style="98" customWidth="1"/>
    <col min="4871" max="4873" width="12.7109375" style="98" customWidth="1"/>
    <col min="4874" max="4874" width="13.7109375" style="98" customWidth="1"/>
    <col min="4875" max="4875" width="12.7109375" style="98" customWidth="1"/>
    <col min="4876" max="4876" width="9.140625" style="98"/>
    <col min="4877" max="4877" width="10.140625" style="98" bestFit="1" customWidth="1"/>
    <col min="4878" max="5122" width="9.140625" style="98"/>
    <col min="5123" max="5123" width="3.7109375" style="98" customWidth="1"/>
    <col min="5124" max="5125" width="4.7109375" style="98" customWidth="1"/>
    <col min="5126" max="5126" width="33.7109375" style="98" customWidth="1"/>
    <col min="5127" max="5129" width="12.7109375" style="98" customWidth="1"/>
    <col min="5130" max="5130" width="13.7109375" style="98" customWidth="1"/>
    <col min="5131" max="5131" width="12.7109375" style="98" customWidth="1"/>
    <col min="5132" max="5132" width="9.140625" style="98"/>
    <col min="5133" max="5133" width="10.140625" style="98" bestFit="1" customWidth="1"/>
    <col min="5134" max="5378" width="9.140625" style="98"/>
    <col min="5379" max="5379" width="3.7109375" style="98" customWidth="1"/>
    <col min="5380" max="5381" width="4.7109375" style="98" customWidth="1"/>
    <col min="5382" max="5382" width="33.7109375" style="98" customWidth="1"/>
    <col min="5383" max="5385" width="12.7109375" style="98" customWidth="1"/>
    <col min="5386" max="5386" width="13.7109375" style="98" customWidth="1"/>
    <col min="5387" max="5387" width="12.7109375" style="98" customWidth="1"/>
    <col min="5388" max="5388" width="9.140625" style="98"/>
    <col min="5389" max="5389" width="10.140625" style="98" bestFit="1" customWidth="1"/>
    <col min="5390" max="5634" width="9.140625" style="98"/>
    <col min="5635" max="5635" width="3.7109375" style="98" customWidth="1"/>
    <col min="5636" max="5637" width="4.7109375" style="98" customWidth="1"/>
    <col min="5638" max="5638" width="33.7109375" style="98" customWidth="1"/>
    <col min="5639" max="5641" width="12.7109375" style="98" customWidth="1"/>
    <col min="5642" max="5642" width="13.7109375" style="98" customWidth="1"/>
    <col min="5643" max="5643" width="12.7109375" style="98" customWidth="1"/>
    <col min="5644" max="5644" width="9.140625" style="98"/>
    <col min="5645" max="5645" width="10.140625" style="98" bestFit="1" customWidth="1"/>
    <col min="5646" max="5890" width="9.140625" style="98"/>
    <col min="5891" max="5891" width="3.7109375" style="98" customWidth="1"/>
    <col min="5892" max="5893" width="4.7109375" style="98" customWidth="1"/>
    <col min="5894" max="5894" width="33.7109375" style="98" customWidth="1"/>
    <col min="5895" max="5897" width="12.7109375" style="98" customWidth="1"/>
    <col min="5898" max="5898" width="13.7109375" style="98" customWidth="1"/>
    <col min="5899" max="5899" width="12.7109375" style="98" customWidth="1"/>
    <col min="5900" max="5900" width="9.140625" style="98"/>
    <col min="5901" max="5901" width="10.140625" style="98" bestFit="1" customWidth="1"/>
    <col min="5902" max="6146" width="9.140625" style="98"/>
    <col min="6147" max="6147" width="3.7109375" style="98" customWidth="1"/>
    <col min="6148" max="6149" width="4.7109375" style="98" customWidth="1"/>
    <col min="6150" max="6150" width="33.7109375" style="98" customWidth="1"/>
    <col min="6151" max="6153" width="12.7109375" style="98" customWidth="1"/>
    <col min="6154" max="6154" width="13.7109375" style="98" customWidth="1"/>
    <col min="6155" max="6155" width="12.7109375" style="98" customWidth="1"/>
    <col min="6156" max="6156" width="9.140625" style="98"/>
    <col min="6157" max="6157" width="10.140625" style="98" bestFit="1" customWidth="1"/>
    <col min="6158" max="6402" width="9.140625" style="98"/>
    <col min="6403" max="6403" width="3.7109375" style="98" customWidth="1"/>
    <col min="6404" max="6405" width="4.7109375" style="98" customWidth="1"/>
    <col min="6406" max="6406" width="33.7109375" style="98" customWidth="1"/>
    <col min="6407" max="6409" width="12.7109375" style="98" customWidth="1"/>
    <col min="6410" max="6410" width="13.7109375" style="98" customWidth="1"/>
    <col min="6411" max="6411" width="12.7109375" style="98" customWidth="1"/>
    <col min="6412" max="6412" width="9.140625" style="98"/>
    <col min="6413" max="6413" width="10.140625" style="98" bestFit="1" customWidth="1"/>
    <col min="6414" max="6658" width="9.140625" style="98"/>
    <col min="6659" max="6659" width="3.7109375" style="98" customWidth="1"/>
    <col min="6660" max="6661" width="4.7109375" style="98" customWidth="1"/>
    <col min="6662" max="6662" width="33.7109375" style="98" customWidth="1"/>
    <col min="6663" max="6665" width="12.7109375" style="98" customWidth="1"/>
    <col min="6666" max="6666" width="13.7109375" style="98" customWidth="1"/>
    <col min="6667" max="6667" width="12.7109375" style="98" customWidth="1"/>
    <col min="6668" max="6668" width="9.140625" style="98"/>
    <col min="6669" max="6669" width="10.140625" style="98" bestFit="1" customWidth="1"/>
    <col min="6670" max="6914" width="9.140625" style="98"/>
    <col min="6915" max="6915" width="3.7109375" style="98" customWidth="1"/>
    <col min="6916" max="6917" width="4.7109375" style="98" customWidth="1"/>
    <col min="6918" max="6918" width="33.7109375" style="98" customWidth="1"/>
    <col min="6919" max="6921" width="12.7109375" style="98" customWidth="1"/>
    <col min="6922" max="6922" width="13.7109375" style="98" customWidth="1"/>
    <col min="6923" max="6923" width="12.7109375" style="98" customWidth="1"/>
    <col min="6924" max="6924" width="9.140625" style="98"/>
    <col min="6925" max="6925" width="10.140625" style="98" bestFit="1" customWidth="1"/>
    <col min="6926" max="7170" width="9.140625" style="98"/>
    <col min="7171" max="7171" width="3.7109375" style="98" customWidth="1"/>
    <col min="7172" max="7173" width="4.7109375" style="98" customWidth="1"/>
    <col min="7174" max="7174" width="33.7109375" style="98" customWidth="1"/>
    <col min="7175" max="7177" width="12.7109375" style="98" customWidth="1"/>
    <col min="7178" max="7178" width="13.7109375" style="98" customWidth="1"/>
    <col min="7179" max="7179" width="12.7109375" style="98" customWidth="1"/>
    <col min="7180" max="7180" width="9.140625" style="98"/>
    <col min="7181" max="7181" width="10.140625" style="98" bestFit="1" customWidth="1"/>
    <col min="7182" max="7426" width="9.140625" style="98"/>
    <col min="7427" max="7427" width="3.7109375" style="98" customWidth="1"/>
    <col min="7428" max="7429" width="4.7109375" style="98" customWidth="1"/>
    <col min="7430" max="7430" width="33.7109375" style="98" customWidth="1"/>
    <col min="7431" max="7433" width="12.7109375" style="98" customWidth="1"/>
    <col min="7434" max="7434" width="13.7109375" style="98" customWidth="1"/>
    <col min="7435" max="7435" width="12.7109375" style="98" customWidth="1"/>
    <col min="7436" max="7436" width="9.140625" style="98"/>
    <col min="7437" max="7437" width="10.140625" style="98" bestFit="1" customWidth="1"/>
    <col min="7438" max="7682" width="9.140625" style="98"/>
    <col min="7683" max="7683" width="3.7109375" style="98" customWidth="1"/>
    <col min="7684" max="7685" width="4.7109375" style="98" customWidth="1"/>
    <col min="7686" max="7686" width="33.7109375" style="98" customWidth="1"/>
    <col min="7687" max="7689" width="12.7109375" style="98" customWidth="1"/>
    <col min="7690" max="7690" width="13.7109375" style="98" customWidth="1"/>
    <col min="7691" max="7691" width="12.7109375" style="98" customWidth="1"/>
    <col min="7692" max="7692" width="9.140625" style="98"/>
    <col min="7693" max="7693" width="10.140625" style="98" bestFit="1" customWidth="1"/>
    <col min="7694" max="7938" width="9.140625" style="98"/>
    <col min="7939" max="7939" width="3.7109375" style="98" customWidth="1"/>
    <col min="7940" max="7941" width="4.7109375" style="98" customWidth="1"/>
    <col min="7942" max="7942" width="33.7109375" style="98" customWidth="1"/>
    <col min="7943" max="7945" width="12.7109375" style="98" customWidth="1"/>
    <col min="7946" max="7946" width="13.7109375" style="98" customWidth="1"/>
    <col min="7947" max="7947" width="12.7109375" style="98" customWidth="1"/>
    <col min="7948" max="7948" width="9.140625" style="98"/>
    <col min="7949" max="7949" width="10.140625" style="98" bestFit="1" customWidth="1"/>
    <col min="7950" max="8194" width="9.140625" style="98"/>
    <col min="8195" max="8195" width="3.7109375" style="98" customWidth="1"/>
    <col min="8196" max="8197" width="4.7109375" style="98" customWidth="1"/>
    <col min="8198" max="8198" width="33.7109375" style="98" customWidth="1"/>
    <col min="8199" max="8201" width="12.7109375" style="98" customWidth="1"/>
    <col min="8202" max="8202" width="13.7109375" style="98" customWidth="1"/>
    <col min="8203" max="8203" width="12.7109375" style="98" customWidth="1"/>
    <col min="8204" max="8204" width="9.140625" style="98"/>
    <col min="8205" max="8205" width="10.140625" style="98" bestFit="1" customWidth="1"/>
    <col min="8206" max="8450" width="9.140625" style="98"/>
    <col min="8451" max="8451" width="3.7109375" style="98" customWidth="1"/>
    <col min="8452" max="8453" width="4.7109375" style="98" customWidth="1"/>
    <col min="8454" max="8454" width="33.7109375" style="98" customWidth="1"/>
    <col min="8455" max="8457" width="12.7109375" style="98" customWidth="1"/>
    <col min="8458" max="8458" width="13.7109375" style="98" customWidth="1"/>
    <col min="8459" max="8459" width="12.7109375" style="98" customWidth="1"/>
    <col min="8460" max="8460" width="9.140625" style="98"/>
    <col min="8461" max="8461" width="10.140625" style="98" bestFit="1" customWidth="1"/>
    <col min="8462" max="8706" width="9.140625" style="98"/>
    <col min="8707" max="8707" width="3.7109375" style="98" customWidth="1"/>
    <col min="8708" max="8709" width="4.7109375" style="98" customWidth="1"/>
    <col min="8710" max="8710" width="33.7109375" style="98" customWidth="1"/>
    <col min="8711" max="8713" width="12.7109375" style="98" customWidth="1"/>
    <col min="8714" max="8714" width="13.7109375" style="98" customWidth="1"/>
    <col min="8715" max="8715" width="12.7109375" style="98" customWidth="1"/>
    <col min="8716" max="8716" width="9.140625" style="98"/>
    <col min="8717" max="8717" width="10.140625" style="98" bestFit="1" customWidth="1"/>
    <col min="8718" max="8962" width="9.140625" style="98"/>
    <col min="8963" max="8963" width="3.7109375" style="98" customWidth="1"/>
    <col min="8964" max="8965" width="4.7109375" style="98" customWidth="1"/>
    <col min="8966" max="8966" width="33.7109375" style="98" customWidth="1"/>
    <col min="8967" max="8969" width="12.7109375" style="98" customWidth="1"/>
    <col min="8970" max="8970" width="13.7109375" style="98" customWidth="1"/>
    <col min="8971" max="8971" width="12.7109375" style="98" customWidth="1"/>
    <col min="8972" max="8972" width="9.140625" style="98"/>
    <col min="8973" max="8973" width="10.140625" style="98" bestFit="1" customWidth="1"/>
    <col min="8974" max="9218" width="9.140625" style="98"/>
    <col min="9219" max="9219" width="3.7109375" style="98" customWidth="1"/>
    <col min="9220" max="9221" width="4.7109375" style="98" customWidth="1"/>
    <col min="9222" max="9222" width="33.7109375" style="98" customWidth="1"/>
    <col min="9223" max="9225" width="12.7109375" style="98" customWidth="1"/>
    <col min="9226" max="9226" width="13.7109375" style="98" customWidth="1"/>
    <col min="9227" max="9227" width="12.7109375" style="98" customWidth="1"/>
    <col min="9228" max="9228" width="9.140625" style="98"/>
    <col min="9229" max="9229" width="10.140625" style="98" bestFit="1" customWidth="1"/>
    <col min="9230" max="9474" width="9.140625" style="98"/>
    <col min="9475" max="9475" width="3.7109375" style="98" customWidth="1"/>
    <col min="9476" max="9477" width="4.7109375" style="98" customWidth="1"/>
    <col min="9478" max="9478" width="33.7109375" style="98" customWidth="1"/>
    <col min="9479" max="9481" width="12.7109375" style="98" customWidth="1"/>
    <col min="9482" max="9482" width="13.7109375" style="98" customWidth="1"/>
    <col min="9483" max="9483" width="12.7109375" style="98" customWidth="1"/>
    <col min="9484" max="9484" width="9.140625" style="98"/>
    <col min="9485" max="9485" width="10.140625" style="98" bestFit="1" customWidth="1"/>
    <col min="9486" max="9730" width="9.140625" style="98"/>
    <col min="9731" max="9731" width="3.7109375" style="98" customWidth="1"/>
    <col min="9732" max="9733" width="4.7109375" style="98" customWidth="1"/>
    <col min="9734" max="9734" width="33.7109375" style="98" customWidth="1"/>
    <col min="9735" max="9737" width="12.7109375" style="98" customWidth="1"/>
    <col min="9738" max="9738" width="13.7109375" style="98" customWidth="1"/>
    <col min="9739" max="9739" width="12.7109375" style="98" customWidth="1"/>
    <col min="9740" max="9740" width="9.140625" style="98"/>
    <col min="9741" max="9741" width="10.140625" style="98" bestFit="1" customWidth="1"/>
    <col min="9742" max="9986" width="9.140625" style="98"/>
    <col min="9987" max="9987" width="3.7109375" style="98" customWidth="1"/>
    <col min="9988" max="9989" width="4.7109375" style="98" customWidth="1"/>
    <col min="9990" max="9990" width="33.7109375" style="98" customWidth="1"/>
    <col min="9991" max="9993" width="12.7109375" style="98" customWidth="1"/>
    <col min="9994" max="9994" width="13.7109375" style="98" customWidth="1"/>
    <col min="9995" max="9995" width="12.7109375" style="98" customWidth="1"/>
    <col min="9996" max="9996" width="9.140625" style="98"/>
    <col min="9997" max="9997" width="10.140625" style="98" bestFit="1" customWidth="1"/>
    <col min="9998" max="10242" width="9.140625" style="98"/>
    <col min="10243" max="10243" width="3.7109375" style="98" customWidth="1"/>
    <col min="10244" max="10245" width="4.7109375" style="98" customWidth="1"/>
    <col min="10246" max="10246" width="33.7109375" style="98" customWidth="1"/>
    <col min="10247" max="10249" width="12.7109375" style="98" customWidth="1"/>
    <col min="10250" max="10250" width="13.7109375" style="98" customWidth="1"/>
    <col min="10251" max="10251" width="12.7109375" style="98" customWidth="1"/>
    <col min="10252" max="10252" width="9.140625" style="98"/>
    <col min="10253" max="10253" width="10.140625" style="98" bestFit="1" customWidth="1"/>
    <col min="10254" max="10498" width="9.140625" style="98"/>
    <col min="10499" max="10499" width="3.7109375" style="98" customWidth="1"/>
    <col min="10500" max="10501" width="4.7109375" style="98" customWidth="1"/>
    <col min="10502" max="10502" width="33.7109375" style="98" customWidth="1"/>
    <col min="10503" max="10505" width="12.7109375" style="98" customWidth="1"/>
    <col min="10506" max="10506" width="13.7109375" style="98" customWidth="1"/>
    <col min="10507" max="10507" width="12.7109375" style="98" customWidth="1"/>
    <col min="10508" max="10508" width="9.140625" style="98"/>
    <col min="10509" max="10509" width="10.140625" style="98" bestFit="1" customWidth="1"/>
    <col min="10510" max="10754" width="9.140625" style="98"/>
    <col min="10755" max="10755" width="3.7109375" style="98" customWidth="1"/>
    <col min="10756" max="10757" width="4.7109375" style="98" customWidth="1"/>
    <col min="10758" max="10758" width="33.7109375" style="98" customWidth="1"/>
    <col min="10759" max="10761" width="12.7109375" style="98" customWidth="1"/>
    <col min="10762" max="10762" width="13.7109375" style="98" customWidth="1"/>
    <col min="10763" max="10763" width="12.7109375" style="98" customWidth="1"/>
    <col min="10764" max="10764" width="9.140625" style="98"/>
    <col min="10765" max="10765" width="10.140625" style="98" bestFit="1" customWidth="1"/>
    <col min="10766" max="11010" width="9.140625" style="98"/>
    <col min="11011" max="11011" width="3.7109375" style="98" customWidth="1"/>
    <col min="11012" max="11013" width="4.7109375" style="98" customWidth="1"/>
    <col min="11014" max="11014" width="33.7109375" style="98" customWidth="1"/>
    <col min="11015" max="11017" width="12.7109375" style="98" customWidth="1"/>
    <col min="11018" max="11018" width="13.7109375" style="98" customWidth="1"/>
    <col min="11019" max="11019" width="12.7109375" style="98" customWidth="1"/>
    <col min="11020" max="11020" width="9.140625" style="98"/>
    <col min="11021" max="11021" width="10.140625" style="98" bestFit="1" customWidth="1"/>
    <col min="11022" max="11266" width="9.140625" style="98"/>
    <col min="11267" max="11267" width="3.7109375" style="98" customWidth="1"/>
    <col min="11268" max="11269" width="4.7109375" style="98" customWidth="1"/>
    <col min="11270" max="11270" width="33.7109375" style="98" customWidth="1"/>
    <col min="11271" max="11273" width="12.7109375" style="98" customWidth="1"/>
    <col min="11274" max="11274" width="13.7109375" style="98" customWidth="1"/>
    <col min="11275" max="11275" width="12.7109375" style="98" customWidth="1"/>
    <col min="11276" max="11276" width="9.140625" style="98"/>
    <col min="11277" max="11277" width="10.140625" style="98" bestFit="1" customWidth="1"/>
    <col min="11278" max="11522" width="9.140625" style="98"/>
    <col min="11523" max="11523" width="3.7109375" style="98" customWidth="1"/>
    <col min="11524" max="11525" width="4.7109375" style="98" customWidth="1"/>
    <col min="11526" max="11526" width="33.7109375" style="98" customWidth="1"/>
    <col min="11527" max="11529" width="12.7109375" style="98" customWidth="1"/>
    <col min="11530" max="11530" width="13.7109375" style="98" customWidth="1"/>
    <col min="11531" max="11531" width="12.7109375" style="98" customWidth="1"/>
    <col min="11532" max="11532" width="9.140625" style="98"/>
    <col min="11533" max="11533" width="10.140625" style="98" bestFit="1" customWidth="1"/>
    <col min="11534" max="11778" width="9.140625" style="98"/>
    <col min="11779" max="11779" width="3.7109375" style="98" customWidth="1"/>
    <col min="11780" max="11781" width="4.7109375" style="98" customWidth="1"/>
    <col min="11782" max="11782" width="33.7109375" style="98" customWidth="1"/>
    <col min="11783" max="11785" width="12.7109375" style="98" customWidth="1"/>
    <col min="11786" max="11786" width="13.7109375" style="98" customWidth="1"/>
    <col min="11787" max="11787" width="12.7109375" style="98" customWidth="1"/>
    <col min="11788" max="11788" width="9.140625" style="98"/>
    <col min="11789" max="11789" width="10.140625" style="98" bestFit="1" customWidth="1"/>
    <col min="11790" max="12034" width="9.140625" style="98"/>
    <col min="12035" max="12035" width="3.7109375" style="98" customWidth="1"/>
    <col min="12036" max="12037" width="4.7109375" style="98" customWidth="1"/>
    <col min="12038" max="12038" width="33.7109375" style="98" customWidth="1"/>
    <col min="12039" max="12041" width="12.7109375" style="98" customWidth="1"/>
    <col min="12042" max="12042" width="13.7109375" style="98" customWidth="1"/>
    <col min="12043" max="12043" width="12.7109375" style="98" customWidth="1"/>
    <col min="12044" max="12044" width="9.140625" style="98"/>
    <col min="12045" max="12045" width="10.140625" style="98" bestFit="1" customWidth="1"/>
    <col min="12046" max="12290" width="9.140625" style="98"/>
    <col min="12291" max="12291" width="3.7109375" style="98" customWidth="1"/>
    <col min="12292" max="12293" width="4.7109375" style="98" customWidth="1"/>
    <col min="12294" max="12294" width="33.7109375" style="98" customWidth="1"/>
    <col min="12295" max="12297" width="12.7109375" style="98" customWidth="1"/>
    <col min="12298" max="12298" width="13.7109375" style="98" customWidth="1"/>
    <col min="12299" max="12299" width="12.7109375" style="98" customWidth="1"/>
    <col min="12300" max="12300" width="9.140625" style="98"/>
    <col min="12301" max="12301" width="10.140625" style="98" bestFit="1" customWidth="1"/>
    <col min="12302" max="12546" width="9.140625" style="98"/>
    <col min="12547" max="12547" width="3.7109375" style="98" customWidth="1"/>
    <col min="12548" max="12549" width="4.7109375" style="98" customWidth="1"/>
    <col min="12550" max="12550" width="33.7109375" style="98" customWidth="1"/>
    <col min="12551" max="12553" width="12.7109375" style="98" customWidth="1"/>
    <col min="12554" max="12554" width="13.7109375" style="98" customWidth="1"/>
    <col min="12555" max="12555" width="12.7109375" style="98" customWidth="1"/>
    <col min="12556" max="12556" width="9.140625" style="98"/>
    <col min="12557" max="12557" width="10.140625" style="98" bestFit="1" customWidth="1"/>
    <col min="12558" max="12802" width="9.140625" style="98"/>
    <col min="12803" max="12803" width="3.7109375" style="98" customWidth="1"/>
    <col min="12804" max="12805" width="4.7109375" style="98" customWidth="1"/>
    <col min="12806" max="12806" width="33.7109375" style="98" customWidth="1"/>
    <col min="12807" max="12809" width="12.7109375" style="98" customWidth="1"/>
    <col min="12810" max="12810" width="13.7109375" style="98" customWidth="1"/>
    <col min="12811" max="12811" width="12.7109375" style="98" customWidth="1"/>
    <col min="12812" max="12812" width="9.140625" style="98"/>
    <col min="12813" max="12813" width="10.140625" style="98" bestFit="1" customWidth="1"/>
    <col min="12814" max="13058" width="9.140625" style="98"/>
    <col min="13059" max="13059" width="3.7109375" style="98" customWidth="1"/>
    <col min="13060" max="13061" width="4.7109375" style="98" customWidth="1"/>
    <col min="13062" max="13062" width="33.7109375" style="98" customWidth="1"/>
    <col min="13063" max="13065" width="12.7109375" style="98" customWidth="1"/>
    <col min="13066" max="13066" width="13.7109375" style="98" customWidth="1"/>
    <col min="13067" max="13067" width="12.7109375" style="98" customWidth="1"/>
    <col min="13068" max="13068" width="9.140625" style="98"/>
    <col min="13069" max="13069" width="10.140625" style="98" bestFit="1" customWidth="1"/>
    <col min="13070" max="13314" width="9.140625" style="98"/>
    <col min="13315" max="13315" width="3.7109375" style="98" customWidth="1"/>
    <col min="13316" max="13317" width="4.7109375" style="98" customWidth="1"/>
    <col min="13318" max="13318" width="33.7109375" style="98" customWidth="1"/>
    <col min="13319" max="13321" width="12.7109375" style="98" customWidth="1"/>
    <col min="13322" max="13322" width="13.7109375" style="98" customWidth="1"/>
    <col min="13323" max="13323" width="12.7109375" style="98" customWidth="1"/>
    <col min="13324" max="13324" width="9.140625" style="98"/>
    <col min="13325" max="13325" width="10.140625" style="98" bestFit="1" customWidth="1"/>
    <col min="13326" max="13570" width="9.140625" style="98"/>
    <col min="13571" max="13571" width="3.7109375" style="98" customWidth="1"/>
    <col min="13572" max="13573" width="4.7109375" style="98" customWidth="1"/>
    <col min="13574" max="13574" width="33.7109375" style="98" customWidth="1"/>
    <col min="13575" max="13577" width="12.7109375" style="98" customWidth="1"/>
    <col min="13578" max="13578" width="13.7109375" style="98" customWidth="1"/>
    <col min="13579" max="13579" width="12.7109375" style="98" customWidth="1"/>
    <col min="13580" max="13580" width="9.140625" style="98"/>
    <col min="13581" max="13581" width="10.140625" style="98" bestFit="1" customWidth="1"/>
    <col min="13582" max="13826" width="9.140625" style="98"/>
    <col min="13827" max="13827" width="3.7109375" style="98" customWidth="1"/>
    <col min="13828" max="13829" width="4.7109375" style="98" customWidth="1"/>
    <col min="13830" max="13830" width="33.7109375" style="98" customWidth="1"/>
    <col min="13831" max="13833" width="12.7109375" style="98" customWidth="1"/>
    <col min="13834" max="13834" width="13.7109375" style="98" customWidth="1"/>
    <col min="13835" max="13835" width="12.7109375" style="98" customWidth="1"/>
    <col min="13836" max="13836" width="9.140625" style="98"/>
    <col min="13837" max="13837" width="10.140625" style="98" bestFit="1" customWidth="1"/>
    <col min="13838" max="14082" width="9.140625" style="98"/>
    <col min="14083" max="14083" width="3.7109375" style="98" customWidth="1"/>
    <col min="14084" max="14085" width="4.7109375" style="98" customWidth="1"/>
    <col min="14086" max="14086" width="33.7109375" style="98" customWidth="1"/>
    <col min="14087" max="14089" width="12.7109375" style="98" customWidth="1"/>
    <col min="14090" max="14090" width="13.7109375" style="98" customWidth="1"/>
    <col min="14091" max="14091" width="12.7109375" style="98" customWidth="1"/>
    <col min="14092" max="14092" width="9.140625" style="98"/>
    <col min="14093" max="14093" width="10.140625" style="98" bestFit="1" customWidth="1"/>
    <col min="14094" max="14338" width="9.140625" style="98"/>
    <col min="14339" max="14339" width="3.7109375" style="98" customWidth="1"/>
    <col min="14340" max="14341" width="4.7109375" style="98" customWidth="1"/>
    <col min="14342" max="14342" width="33.7109375" style="98" customWidth="1"/>
    <col min="14343" max="14345" width="12.7109375" style="98" customWidth="1"/>
    <col min="14346" max="14346" width="13.7109375" style="98" customWidth="1"/>
    <col min="14347" max="14347" width="12.7109375" style="98" customWidth="1"/>
    <col min="14348" max="14348" width="9.140625" style="98"/>
    <col min="14349" max="14349" width="10.140625" style="98" bestFit="1" customWidth="1"/>
    <col min="14350" max="14594" width="9.140625" style="98"/>
    <col min="14595" max="14595" width="3.7109375" style="98" customWidth="1"/>
    <col min="14596" max="14597" width="4.7109375" style="98" customWidth="1"/>
    <col min="14598" max="14598" width="33.7109375" style="98" customWidth="1"/>
    <col min="14599" max="14601" width="12.7109375" style="98" customWidth="1"/>
    <col min="14602" max="14602" width="13.7109375" style="98" customWidth="1"/>
    <col min="14603" max="14603" width="12.7109375" style="98" customWidth="1"/>
    <col min="14604" max="14604" width="9.140625" style="98"/>
    <col min="14605" max="14605" width="10.140625" style="98" bestFit="1" customWidth="1"/>
    <col min="14606" max="14850" width="9.140625" style="98"/>
    <col min="14851" max="14851" width="3.7109375" style="98" customWidth="1"/>
    <col min="14852" max="14853" width="4.7109375" style="98" customWidth="1"/>
    <col min="14854" max="14854" width="33.7109375" style="98" customWidth="1"/>
    <col min="14855" max="14857" width="12.7109375" style="98" customWidth="1"/>
    <col min="14858" max="14858" width="13.7109375" style="98" customWidth="1"/>
    <col min="14859" max="14859" width="12.7109375" style="98" customWidth="1"/>
    <col min="14860" max="14860" width="9.140625" style="98"/>
    <col min="14861" max="14861" width="10.140625" style="98" bestFit="1" customWidth="1"/>
    <col min="14862" max="15106" width="9.140625" style="98"/>
    <col min="15107" max="15107" width="3.7109375" style="98" customWidth="1"/>
    <col min="15108" max="15109" width="4.7109375" style="98" customWidth="1"/>
    <col min="15110" max="15110" width="33.7109375" style="98" customWidth="1"/>
    <col min="15111" max="15113" width="12.7109375" style="98" customWidth="1"/>
    <col min="15114" max="15114" width="13.7109375" style="98" customWidth="1"/>
    <col min="15115" max="15115" width="12.7109375" style="98" customWidth="1"/>
    <col min="15116" max="15116" width="9.140625" style="98"/>
    <col min="15117" max="15117" width="10.140625" style="98" bestFit="1" customWidth="1"/>
    <col min="15118" max="15362" width="9.140625" style="98"/>
    <col min="15363" max="15363" width="3.7109375" style="98" customWidth="1"/>
    <col min="15364" max="15365" width="4.7109375" style="98" customWidth="1"/>
    <col min="15366" max="15366" width="33.7109375" style="98" customWidth="1"/>
    <col min="15367" max="15369" width="12.7109375" style="98" customWidth="1"/>
    <col min="15370" max="15370" width="13.7109375" style="98" customWidth="1"/>
    <col min="15371" max="15371" width="12.7109375" style="98" customWidth="1"/>
    <col min="15372" max="15372" width="9.140625" style="98"/>
    <col min="15373" max="15373" width="10.140625" style="98" bestFit="1" customWidth="1"/>
    <col min="15374" max="15618" width="9.140625" style="98"/>
    <col min="15619" max="15619" width="3.7109375" style="98" customWidth="1"/>
    <col min="15620" max="15621" width="4.7109375" style="98" customWidth="1"/>
    <col min="15622" max="15622" width="33.7109375" style="98" customWidth="1"/>
    <col min="15623" max="15625" width="12.7109375" style="98" customWidth="1"/>
    <col min="15626" max="15626" width="13.7109375" style="98" customWidth="1"/>
    <col min="15627" max="15627" width="12.7109375" style="98" customWidth="1"/>
    <col min="15628" max="15628" width="9.140625" style="98"/>
    <col min="15629" max="15629" width="10.140625" style="98" bestFit="1" customWidth="1"/>
    <col min="15630" max="15874" width="9.140625" style="98"/>
    <col min="15875" max="15875" width="3.7109375" style="98" customWidth="1"/>
    <col min="15876" max="15877" width="4.7109375" style="98" customWidth="1"/>
    <col min="15878" max="15878" width="33.7109375" style="98" customWidth="1"/>
    <col min="15879" max="15881" width="12.7109375" style="98" customWidth="1"/>
    <col min="15882" max="15882" width="13.7109375" style="98" customWidth="1"/>
    <col min="15883" max="15883" width="12.7109375" style="98" customWidth="1"/>
    <col min="15884" max="15884" width="9.140625" style="98"/>
    <col min="15885" max="15885" width="10.140625" style="98" bestFit="1" customWidth="1"/>
    <col min="15886" max="16130" width="9.140625" style="98"/>
    <col min="16131" max="16131" width="3.7109375" style="98" customWidth="1"/>
    <col min="16132" max="16133" width="4.7109375" style="98" customWidth="1"/>
    <col min="16134" max="16134" width="33.7109375" style="98" customWidth="1"/>
    <col min="16135" max="16137" width="12.7109375" style="98" customWidth="1"/>
    <col min="16138" max="16138" width="13.7109375" style="98" customWidth="1"/>
    <col min="16139" max="16139" width="12.7109375" style="98" customWidth="1"/>
    <col min="16140" max="16140" width="9.140625" style="98"/>
    <col min="16141" max="16141" width="10.140625" style="98" bestFit="1" customWidth="1"/>
    <col min="16142" max="16384" width="9.140625" style="98"/>
  </cols>
  <sheetData>
    <row r="1" spans="1:11" x14ac:dyDescent="0.3">
      <c r="B1" s="4" t="s">
        <v>212</v>
      </c>
      <c r="C1" s="95"/>
      <c r="D1" s="95"/>
      <c r="E1" s="95"/>
      <c r="F1" s="95"/>
    </row>
    <row r="2" spans="1:11" x14ac:dyDescent="0.3">
      <c r="B2" s="32" t="s">
        <v>213</v>
      </c>
      <c r="C2" s="417"/>
      <c r="D2" s="417"/>
      <c r="E2" s="95"/>
      <c r="F2" s="95"/>
    </row>
    <row r="3" spans="1:11" x14ac:dyDescent="0.3">
      <c r="B3" s="98"/>
      <c r="C3" s="98"/>
      <c r="D3" s="98"/>
      <c r="E3" s="98"/>
      <c r="F3" s="98"/>
      <c r="G3" s="98"/>
      <c r="H3" s="99"/>
      <c r="I3" s="99"/>
      <c r="J3" s="99"/>
      <c r="K3" s="98"/>
    </row>
    <row r="4" spans="1:11" x14ac:dyDescent="0.3">
      <c r="B4" s="455" t="s">
        <v>122</v>
      </c>
      <c r="C4" s="455"/>
      <c r="D4" s="455"/>
      <c r="E4" s="455"/>
      <c r="F4" s="455"/>
      <c r="G4" s="455"/>
      <c r="H4" s="455"/>
      <c r="I4" s="455"/>
      <c r="J4" s="455"/>
      <c r="K4" s="455"/>
    </row>
    <row r="5" spans="1:11" x14ac:dyDescent="0.3">
      <c r="B5" s="455" t="s">
        <v>155</v>
      </c>
      <c r="C5" s="455"/>
      <c r="D5" s="455"/>
      <c r="E5" s="455"/>
      <c r="F5" s="455"/>
      <c r="G5" s="455"/>
      <c r="H5" s="455"/>
      <c r="I5" s="455"/>
      <c r="J5" s="455"/>
      <c r="K5" s="455"/>
    </row>
    <row r="6" spans="1:11" x14ac:dyDescent="0.3">
      <c r="K6" s="102" t="s">
        <v>77</v>
      </c>
    </row>
    <row r="7" spans="1:11" s="105" customFormat="1" ht="15.75" thickBot="1" x14ac:dyDescent="0.35">
      <c r="A7" s="94"/>
      <c r="B7" s="100" t="s">
        <v>8</v>
      </c>
      <c r="C7" s="100" t="s">
        <v>9</v>
      </c>
      <c r="D7" s="103" t="s">
        <v>107</v>
      </c>
      <c r="E7" s="104" t="s">
        <v>78</v>
      </c>
      <c r="F7" s="104" t="s">
        <v>79</v>
      </c>
      <c r="G7" s="104" t="s">
        <v>10</v>
      </c>
      <c r="H7" s="104" t="s">
        <v>80</v>
      </c>
      <c r="I7" s="104" t="s">
        <v>108</v>
      </c>
      <c r="J7" s="104" t="s">
        <v>119</v>
      </c>
      <c r="K7" s="104" t="s">
        <v>202</v>
      </c>
    </row>
    <row r="8" spans="1:11" ht="30" customHeight="1" x14ac:dyDescent="0.3">
      <c r="B8" s="456" t="s">
        <v>109</v>
      </c>
      <c r="C8" s="449" t="s">
        <v>110</v>
      </c>
      <c r="D8" s="458" t="s">
        <v>0</v>
      </c>
      <c r="E8" s="460" t="s">
        <v>156</v>
      </c>
      <c r="F8" s="460" t="s">
        <v>157</v>
      </c>
      <c r="G8" s="462" t="s">
        <v>158</v>
      </c>
      <c r="H8" s="462" t="s">
        <v>163</v>
      </c>
      <c r="I8" s="460" t="s">
        <v>192</v>
      </c>
      <c r="J8" s="464" t="s">
        <v>211</v>
      </c>
      <c r="K8" s="453" t="s">
        <v>159</v>
      </c>
    </row>
    <row r="9" spans="1:11" ht="45" customHeight="1" thickBot="1" x14ac:dyDescent="0.35">
      <c r="B9" s="457"/>
      <c r="C9" s="450"/>
      <c r="D9" s="459"/>
      <c r="E9" s="461"/>
      <c r="F9" s="461"/>
      <c r="G9" s="463"/>
      <c r="H9" s="463"/>
      <c r="I9" s="461"/>
      <c r="J9" s="465"/>
      <c r="K9" s="454"/>
    </row>
    <row r="10" spans="1:11" s="101" customFormat="1" ht="22.5" customHeight="1" x14ac:dyDescent="0.3">
      <c r="A10" s="106">
        <v>1</v>
      </c>
      <c r="B10" s="107">
        <v>1</v>
      </c>
      <c r="C10" s="108" t="s">
        <v>122</v>
      </c>
      <c r="D10" s="109"/>
      <c r="E10" s="110"/>
      <c r="F10" s="111"/>
      <c r="G10" s="418"/>
      <c r="H10" s="424"/>
      <c r="I10" s="423"/>
      <c r="J10" s="421"/>
      <c r="K10" s="155"/>
    </row>
    <row r="11" spans="1:11" s="101" customFormat="1" ht="22.5" customHeight="1" thickBot="1" x14ac:dyDescent="0.35">
      <c r="A11" s="94">
        <v>2</v>
      </c>
      <c r="B11" s="112"/>
      <c r="C11" s="113">
        <v>1</v>
      </c>
      <c r="D11" s="141" t="s">
        <v>210</v>
      </c>
      <c r="E11" s="114">
        <v>20</v>
      </c>
      <c r="F11" s="115">
        <v>528</v>
      </c>
      <c r="G11" s="419">
        <v>18</v>
      </c>
      <c r="H11" s="427"/>
      <c r="I11" s="428">
        <v>20</v>
      </c>
      <c r="J11" s="422">
        <f>SUM(H11:I11)</f>
        <v>20</v>
      </c>
      <c r="K11" s="156"/>
    </row>
    <row r="12" spans="1:11" s="163" customFormat="1" ht="22.5" customHeight="1" thickTop="1" thickBot="1" x14ac:dyDescent="0.25">
      <c r="A12" s="94">
        <v>3</v>
      </c>
      <c r="B12" s="157"/>
      <c r="C12" s="158"/>
      <c r="D12" s="159" t="s">
        <v>111</v>
      </c>
      <c r="E12" s="160">
        <f t="shared" ref="E12:K12" si="0">SUM(E11:E11)</f>
        <v>20</v>
      </c>
      <c r="F12" s="161">
        <f t="shared" si="0"/>
        <v>528</v>
      </c>
      <c r="G12" s="420">
        <f t="shared" si="0"/>
        <v>18</v>
      </c>
      <c r="H12" s="425">
        <f t="shared" si="0"/>
        <v>0</v>
      </c>
      <c r="I12" s="161">
        <f t="shared" si="0"/>
        <v>20</v>
      </c>
      <c r="J12" s="426">
        <f t="shared" si="0"/>
        <v>20</v>
      </c>
      <c r="K12" s="162">
        <f t="shared" si="0"/>
        <v>0</v>
      </c>
    </row>
  </sheetData>
  <mergeCells count="12">
    <mergeCell ref="K8:K9"/>
    <mergeCell ref="B4:K4"/>
    <mergeCell ref="B5:K5"/>
    <mergeCell ref="B8:B9"/>
    <mergeCell ref="C8:C9"/>
    <mergeCell ref="D8:D9"/>
    <mergeCell ref="E8:E9"/>
    <mergeCell ref="F8:F9"/>
    <mergeCell ref="G8:G9"/>
    <mergeCell ref="J8:J9"/>
    <mergeCell ref="H8:H9"/>
    <mergeCell ref="I8:I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6" fitToHeight="0" orientation="landscape" r:id="rId1"/>
  <headerFooter alignWithMargins="0"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6"/>
  <sheetViews>
    <sheetView view="pageBreakPreview" zoomScaleNormal="100" zoomScaleSheetLayoutView="100" workbookViewId="0">
      <selection activeCell="A3" sqref="A3:F3"/>
    </sheetView>
  </sheetViews>
  <sheetFormatPr defaultColWidth="9.140625" defaultRowHeight="15" x14ac:dyDescent="0.3"/>
  <cols>
    <col min="1" max="1" width="5.7109375" style="4" customWidth="1"/>
    <col min="2" max="2" width="50.7109375" style="4" customWidth="1"/>
    <col min="3" max="6" width="13.7109375" style="4" customWidth="1"/>
    <col min="7" max="7" width="15.7109375" style="4" customWidth="1"/>
    <col min="8" max="16384" width="9.140625" style="4"/>
  </cols>
  <sheetData>
    <row r="1" spans="1:8" customFormat="1" ht="16.5" x14ac:dyDescent="0.2">
      <c r="A1" s="469" t="s">
        <v>160</v>
      </c>
      <c r="B1" s="469"/>
      <c r="C1" s="469"/>
      <c r="D1" s="56"/>
      <c r="E1" s="469"/>
      <c r="F1" s="469"/>
      <c r="G1" s="56"/>
      <c r="H1" s="56"/>
    </row>
    <row r="2" spans="1:8" customFormat="1" ht="16.5" x14ac:dyDescent="0.2">
      <c r="A2" s="55"/>
      <c r="B2" s="55"/>
      <c r="C2" s="55"/>
      <c r="D2" s="56"/>
      <c r="E2" s="55"/>
      <c r="F2" s="55"/>
      <c r="G2" s="56"/>
      <c r="H2" s="56"/>
    </row>
    <row r="3" spans="1:8" customFormat="1" ht="17.25" x14ac:dyDescent="0.2">
      <c r="A3" s="438" t="s">
        <v>122</v>
      </c>
      <c r="B3" s="438"/>
      <c r="C3" s="438"/>
      <c r="D3" s="438"/>
      <c r="E3" s="438"/>
      <c r="F3" s="438"/>
      <c r="G3" s="438"/>
      <c r="H3" s="56"/>
    </row>
    <row r="4" spans="1:8" customFormat="1" ht="17.25" x14ac:dyDescent="0.2">
      <c r="A4" s="470" t="s">
        <v>161</v>
      </c>
      <c r="B4" s="470"/>
      <c r="C4" s="470"/>
      <c r="D4" s="470"/>
      <c r="E4" s="470"/>
      <c r="F4" s="470"/>
      <c r="G4" s="470"/>
      <c r="H4" s="57"/>
    </row>
    <row r="5" spans="1:8" customFormat="1" ht="17.25" x14ac:dyDescent="0.2">
      <c r="A5" s="471" t="s">
        <v>84</v>
      </c>
      <c r="B5" s="471"/>
      <c r="C5" s="471"/>
      <c r="D5" s="471"/>
      <c r="E5" s="471"/>
      <c r="F5" s="471"/>
      <c r="G5" s="471"/>
      <c r="H5" s="59"/>
    </row>
    <row r="6" spans="1:8" customFormat="1" ht="18" thickBot="1" x14ac:dyDescent="0.25">
      <c r="A6" s="60"/>
      <c r="B6" s="58"/>
      <c r="C6" s="58"/>
      <c r="D6" s="58"/>
      <c r="E6" s="58"/>
      <c r="F6" s="58"/>
      <c r="G6" s="61" t="s">
        <v>77</v>
      </c>
      <c r="H6" s="58"/>
    </row>
    <row r="7" spans="1:8" ht="30.75" thickBot="1" x14ac:dyDescent="0.35">
      <c r="A7" s="62" t="s">
        <v>85</v>
      </c>
      <c r="B7" s="63" t="s">
        <v>0</v>
      </c>
      <c r="C7" s="63" t="s">
        <v>86</v>
      </c>
      <c r="D7" s="63" t="s">
        <v>87</v>
      </c>
      <c r="E7" s="63" t="s">
        <v>88</v>
      </c>
      <c r="F7" s="63" t="s">
        <v>89</v>
      </c>
      <c r="G7" s="64" t="s">
        <v>90</v>
      </c>
    </row>
    <row r="8" spans="1:8" ht="16.5" thickTop="1" thickBot="1" x14ac:dyDescent="0.35">
      <c r="A8" s="65" t="s">
        <v>26</v>
      </c>
      <c r="B8" s="472" t="s">
        <v>91</v>
      </c>
      <c r="C8" s="473"/>
      <c r="D8" s="473"/>
      <c r="E8" s="473"/>
      <c r="F8" s="473"/>
      <c r="G8" s="474"/>
    </row>
    <row r="9" spans="1:8" x14ac:dyDescent="0.3">
      <c r="A9" s="66" t="s">
        <v>28</v>
      </c>
      <c r="B9" s="67" t="s">
        <v>92</v>
      </c>
      <c r="C9" s="68">
        <f>+'2.Kiad'!G24</f>
        <v>380</v>
      </c>
      <c r="D9" s="69">
        <f>+C26</f>
        <v>11233</v>
      </c>
      <c r="E9" s="69">
        <f>+D26</f>
        <v>6551</v>
      </c>
      <c r="F9" s="69">
        <f>+E26</f>
        <v>2806</v>
      </c>
      <c r="G9" s="70" t="s">
        <v>93</v>
      </c>
    </row>
    <row r="10" spans="1:8" x14ac:dyDescent="0.3">
      <c r="A10" s="71" t="s">
        <v>29</v>
      </c>
      <c r="B10" s="72" t="s">
        <v>56</v>
      </c>
      <c r="C10" s="73">
        <f>260+138+12000</f>
        <v>12398</v>
      </c>
      <c r="D10" s="73">
        <f>260+138</f>
        <v>398</v>
      </c>
      <c r="E10" s="73">
        <f>138</f>
        <v>138</v>
      </c>
      <c r="F10" s="73">
        <v>139</v>
      </c>
      <c r="G10" s="74">
        <f>SUM(C10:F10)</f>
        <v>13073</v>
      </c>
    </row>
    <row r="11" spans="1:8" x14ac:dyDescent="0.3">
      <c r="A11" s="75" t="s">
        <v>31</v>
      </c>
      <c r="B11" s="76" t="s">
        <v>57</v>
      </c>
      <c r="C11" s="73">
        <f>SUM([1]Részletes!E11)</f>
        <v>0</v>
      </c>
      <c r="D11" s="73">
        <f>SUM([1]Részletes!F11)</f>
        <v>0</v>
      </c>
      <c r="E11" s="73">
        <f>SUM([1]Részletes!G11)</f>
        <v>0</v>
      </c>
      <c r="F11" s="73">
        <f>SUM([1]Részletes!H11)</f>
        <v>0</v>
      </c>
      <c r="G11" s="74">
        <f>SUM(C11:F11)</f>
        <v>0</v>
      </c>
    </row>
    <row r="12" spans="1:8" x14ac:dyDescent="0.3">
      <c r="A12" s="71" t="s">
        <v>33</v>
      </c>
      <c r="B12" s="72" t="s">
        <v>15</v>
      </c>
      <c r="C12" s="73">
        <f>SUM([1]Részletes!E17)</f>
        <v>0</v>
      </c>
      <c r="D12" s="73">
        <f>SUM([1]Részletes!F17)</f>
        <v>0</v>
      </c>
      <c r="E12" s="73">
        <f>SUM([1]Részletes!G17)</f>
        <v>0</v>
      </c>
      <c r="F12" s="73">
        <f>SUM([1]Részletes!H17)</f>
        <v>0</v>
      </c>
      <c r="G12" s="74">
        <f>SUM(C12:F12)</f>
        <v>0</v>
      </c>
    </row>
    <row r="13" spans="1:8" x14ac:dyDescent="0.3">
      <c r="A13" s="75" t="s">
        <v>36</v>
      </c>
      <c r="B13" s="72" t="s">
        <v>14</v>
      </c>
      <c r="C13" s="73">
        <v>115</v>
      </c>
      <c r="D13" s="73">
        <f>SUM([1]Részletes!F19)</f>
        <v>0</v>
      </c>
      <c r="E13" s="73">
        <f>SUM([1]Részletes!G19)</f>
        <v>0</v>
      </c>
      <c r="F13" s="73">
        <f>SUM([1]Részletes!H19)</f>
        <v>0</v>
      </c>
      <c r="G13" s="74">
        <f>SUM(C13:F13)</f>
        <v>115</v>
      </c>
    </row>
    <row r="14" spans="1:8" ht="15.75" thickBot="1" x14ac:dyDescent="0.35">
      <c r="A14" s="71" t="s">
        <v>38</v>
      </c>
      <c r="B14" s="77" t="s">
        <v>94</v>
      </c>
      <c r="C14" s="78">
        <f>SUM(C9:C12)</f>
        <v>12778</v>
      </c>
      <c r="D14" s="78">
        <f t="shared" ref="D14:F14" si="0">SUM(D9:D12)</f>
        <v>11631</v>
      </c>
      <c r="E14" s="78">
        <f t="shared" si="0"/>
        <v>6689</v>
      </c>
      <c r="F14" s="78">
        <f t="shared" si="0"/>
        <v>2945</v>
      </c>
      <c r="G14" s="79">
        <f>SUM(G9:G13)</f>
        <v>13188</v>
      </c>
      <c r="H14" s="35">
        <f>+G14-'1.Bev'!H27</f>
        <v>0</v>
      </c>
    </row>
    <row r="15" spans="1:8" ht="15.75" thickBot="1" x14ac:dyDescent="0.35">
      <c r="A15" s="80" t="s">
        <v>39</v>
      </c>
      <c r="B15" s="466" t="s">
        <v>95</v>
      </c>
      <c r="C15" s="467"/>
      <c r="D15" s="467"/>
      <c r="E15" s="467"/>
      <c r="F15" s="467"/>
      <c r="G15" s="468"/>
    </row>
    <row r="16" spans="1:8" x14ac:dyDescent="0.3">
      <c r="A16" s="81" t="s">
        <v>70</v>
      </c>
      <c r="B16" s="82" t="s">
        <v>16</v>
      </c>
      <c r="C16" s="83"/>
      <c r="D16" s="83">
        <v>20</v>
      </c>
      <c r="E16" s="83">
        <v>15</v>
      </c>
      <c r="F16" s="83">
        <v>15</v>
      </c>
      <c r="G16" s="84">
        <f t="shared" ref="G16:G24" si="1">SUM(C16:F16)</f>
        <v>50</v>
      </c>
      <c r="H16" s="35">
        <f>+G16-'2.Kiad'!H10</f>
        <v>0</v>
      </c>
    </row>
    <row r="17" spans="1:8" x14ac:dyDescent="0.3">
      <c r="A17" s="75" t="s">
        <v>72</v>
      </c>
      <c r="B17" s="76" t="s">
        <v>104</v>
      </c>
      <c r="C17" s="73"/>
      <c r="D17" s="73">
        <v>7</v>
      </c>
      <c r="E17" s="73">
        <v>4</v>
      </c>
      <c r="F17" s="73">
        <v>4</v>
      </c>
      <c r="G17" s="74">
        <f t="shared" si="1"/>
        <v>15</v>
      </c>
      <c r="H17" s="35">
        <f>+G17-'2.Kiad'!H11</f>
        <v>0</v>
      </c>
    </row>
    <row r="18" spans="1:8" x14ac:dyDescent="0.3">
      <c r="A18" s="71" t="s">
        <v>73</v>
      </c>
      <c r="B18" s="72" t="s">
        <v>17</v>
      </c>
      <c r="C18" s="73">
        <f>115+100+130+1200</f>
        <v>1545</v>
      </c>
      <c r="D18" s="73">
        <f>150+130-27+4800</f>
        <v>5053</v>
      </c>
      <c r="E18" s="73">
        <f>153+130-19+3600</f>
        <v>3864</v>
      </c>
      <c r="F18" s="73">
        <f>150+130-19+2400</f>
        <v>2661</v>
      </c>
      <c r="G18" s="74">
        <f t="shared" si="1"/>
        <v>13123</v>
      </c>
      <c r="H18" s="35">
        <f>+G18-'2.Kiad'!H12</f>
        <v>0</v>
      </c>
    </row>
    <row r="19" spans="1:8" x14ac:dyDescent="0.3">
      <c r="A19" s="75" t="s">
        <v>74</v>
      </c>
      <c r="B19" s="72" t="s">
        <v>96</v>
      </c>
      <c r="C19" s="73"/>
      <c r="D19" s="73"/>
      <c r="E19" s="73"/>
      <c r="F19" s="73"/>
      <c r="G19" s="74">
        <f t="shared" si="1"/>
        <v>0</v>
      </c>
      <c r="H19" s="35">
        <f>+G19-'2.Kiad'!H13</f>
        <v>0</v>
      </c>
    </row>
    <row r="20" spans="1:8" x14ac:dyDescent="0.3">
      <c r="A20" s="71" t="s">
        <v>75</v>
      </c>
      <c r="B20" s="72" t="s">
        <v>97</v>
      </c>
      <c r="C20" s="73"/>
      <c r="D20" s="73"/>
      <c r="E20" s="73"/>
      <c r="F20" s="73"/>
      <c r="G20" s="74">
        <f t="shared" si="1"/>
        <v>0</v>
      </c>
      <c r="H20" s="35">
        <f>+G20-'2.Kiad'!H14</f>
        <v>0</v>
      </c>
    </row>
    <row r="21" spans="1:8" x14ac:dyDescent="0.3">
      <c r="A21" s="75" t="s">
        <v>76</v>
      </c>
      <c r="B21" s="93" t="s">
        <v>98</v>
      </c>
      <c r="C21" s="73"/>
      <c r="D21" s="73"/>
      <c r="E21" s="73"/>
      <c r="F21" s="73"/>
      <c r="G21" s="74">
        <f t="shared" si="1"/>
        <v>0</v>
      </c>
      <c r="H21" s="35"/>
    </row>
    <row r="22" spans="1:8" x14ac:dyDescent="0.3">
      <c r="A22" s="71" t="s">
        <v>99</v>
      </c>
      <c r="B22" s="72" t="s">
        <v>50</v>
      </c>
      <c r="C22" s="73"/>
      <c r="D22" s="73"/>
      <c r="E22" s="73"/>
      <c r="F22" s="73"/>
      <c r="G22" s="74">
        <f t="shared" si="1"/>
        <v>0</v>
      </c>
      <c r="H22" s="35">
        <f>+G22-'2.Kiad'!H15</f>
        <v>0</v>
      </c>
    </row>
    <row r="23" spans="1:8" x14ac:dyDescent="0.3">
      <c r="A23" s="81" t="s">
        <v>100</v>
      </c>
      <c r="B23" s="85" t="s">
        <v>18</v>
      </c>
      <c r="C23" s="73"/>
      <c r="D23" s="73"/>
      <c r="E23" s="73">
        <f>SUM([1]Részletes!G35)</f>
        <v>0</v>
      </c>
      <c r="F23" s="73">
        <f>SUM([1]Részletes!H35)</f>
        <v>0</v>
      </c>
      <c r="G23" s="74">
        <f t="shared" si="1"/>
        <v>0</v>
      </c>
    </row>
    <row r="24" spans="1:8" ht="15.75" thickBot="1" x14ac:dyDescent="0.35">
      <c r="A24" s="65" t="s">
        <v>101</v>
      </c>
      <c r="B24" s="72" t="s">
        <v>13</v>
      </c>
      <c r="C24" s="73">
        <f>SUM([1]Részletes!E36)</f>
        <v>0</v>
      </c>
      <c r="D24" s="73">
        <f>SUM([1]Részletes!F36)</f>
        <v>0</v>
      </c>
      <c r="E24" s="73">
        <f>SUM([1]Részletes!G36)</f>
        <v>0</v>
      </c>
      <c r="F24" s="73">
        <f>SUM([1]Részletes!H36)</f>
        <v>0</v>
      </c>
      <c r="G24" s="74">
        <f t="shared" si="1"/>
        <v>0</v>
      </c>
    </row>
    <row r="25" spans="1:8" ht="15.75" thickBot="1" x14ac:dyDescent="0.35">
      <c r="A25" s="75" t="s">
        <v>103</v>
      </c>
      <c r="B25" s="86" t="s">
        <v>102</v>
      </c>
      <c r="C25" s="87">
        <f>SUM(C16:C24)</f>
        <v>1545</v>
      </c>
      <c r="D25" s="87">
        <f>SUM(D16:D24)</f>
        <v>5080</v>
      </c>
      <c r="E25" s="87">
        <f>SUM(E16:E24)</f>
        <v>3883</v>
      </c>
      <c r="F25" s="87">
        <f>SUM(F16:F24)</f>
        <v>2680</v>
      </c>
      <c r="G25" s="88">
        <f>SUM(C25:F25)</f>
        <v>13188</v>
      </c>
      <c r="H25" s="35">
        <f>+G25-'2.Kiad'!H23</f>
        <v>0</v>
      </c>
    </row>
    <row r="26" spans="1:8" ht="16.5" thickTop="1" thickBot="1" x14ac:dyDescent="0.35">
      <c r="A26" s="89" t="s">
        <v>106</v>
      </c>
      <c r="B26" s="90" t="s">
        <v>120</v>
      </c>
      <c r="C26" s="91">
        <f>C14-C25</f>
        <v>11233</v>
      </c>
      <c r="D26" s="91">
        <f>D14-D25</f>
        <v>6551</v>
      </c>
      <c r="E26" s="91">
        <f>E14-E25</f>
        <v>2806</v>
      </c>
      <c r="F26" s="91">
        <f>F14-F25</f>
        <v>265</v>
      </c>
      <c r="G26" s="92" t="s">
        <v>93</v>
      </c>
    </row>
  </sheetData>
  <mergeCells count="7">
    <mergeCell ref="B15:G15"/>
    <mergeCell ref="A1:C1"/>
    <mergeCell ref="E1:F1"/>
    <mergeCell ref="A3:G3"/>
    <mergeCell ref="A4:G4"/>
    <mergeCell ref="A5:G5"/>
    <mergeCell ref="B8:G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5"/>
  <sheetViews>
    <sheetView view="pageBreakPreview" zoomScaleNormal="100" zoomScaleSheetLayoutView="100" workbookViewId="0">
      <selection activeCell="A3" sqref="A3:F3"/>
    </sheetView>
  </sheetViews>
  <sheetFormatPr defaultColWidth="9.140625" defaultRowHeight="15" x14ac:dyDescent="0.3"/>
  <cols>
    <col min="1" max="1" width="5.7109375" style="4" customWidth="1"/>
    <col min="2" max="2" width="50.7109375" style="4" customWidth="1"/>
    <col min="3" max="6" width="13.7109375" style="4" customWidth="1"/>
    <col min="7" max="16384" width="9.140625" style="4"/>
  </cols>
  <sheetData>
    <row r="1" spans="1:6" customFormat="1" ht="16.5" x14ac:dyDescent="0.2">
      <c r="A1" s="469" t="s">
        <v>162</v>
      </c>
      <c r="B1" s="469"/>
      <c r="C1" s="469"/>
      <c r="D1" s="56"/>
      <c r="E1" s="55"/>
      <c r="F1" s="55"/>
    </row>
    <row r="2" spans="1:6" customFormat="1" ht="16.5" x14ac:dyDescent="0.2">
      <c r="A2" s="55"/>
      <c r="B2" s="55"/>
      <c r="C2" s="55"/>
      <c r="D2" s="56"/>
      <c r="E2" s="55"/>
      <c r="F2" s="55"/>
    </row>
    <row r="3" spans="1:6" customFormat="1" ht="17.25" x14ac:dyDescent="0.2">
      <c r="A3" s="438" t="s">
        <v>122</v>
      </c>
      <c r="B3" s="438"/>
      <c r="C3" s="438"/>
      <c r="D3" s="438"/>
      <c r="E3" s="438"/>
      <c r="F3" s="438"/>
    </row>
    <row r="4" spans="1:6" customFormat="1" ht="17.25" x14ac:dyDescent="0.2">
      <c r="A4" s="470" t="s">
        <v>129</v>
      </c>
      <c r="B4" s="470"/>
      <c r="C4" s="470"/>
      <c r="D4" s="470"/>
      <c r="E4" s="470"/>
      <c r="F4" s="470"/>
    </row>
    <row r="5" spans="1:6" customFormat="1" ht="17.25" x14ac:dyDescent="0.2">
      <c r="A5" s="471" t="s">
        <v>130</v>
      </c>
      <c r="B5" s="471"/>
      <c r="C5" s="471"/>
      <c r="D5" s="471"/>
      <c r="E5" s="471"/>
      <c r="F5" s="471"/>
    </row>
    <row r="6" spans="1:6" customFormat="1" ht="18" thickBot="1" x14ac:dyDescent="0.25">
      <c r="A6" s="60"/>
      <c r="B6" s="58"/>
      <c r="C6" s="58"/>
      <c r="D6" s="58"/>
      <c r="E6" s="58"/>
      <c r="F6" s="58" t="s">
        <v>77</v>
      </c>
    </row>
    <row r="7" spans="1:6" ht="45.75" thickBot="1" x14ac:dyDescent="0.35">
      <c r="A7" s="176" t="s">
        <v>85</v>
      </c>
      <c r="B7" s="63" t="s">
        <v>0</v>
      </c>
      <c r="C7" s="177" t="s">
        <v>163</v>
      </c>
      <c r="D7" s="177" t="s">
        <v>132</v>
      </c>
      <c r="E7" s="177" t="s">
        <v>133</v>
      </c>
      <c r="F7" s="177" t="s">
        <v>164</v>
      </c>
    </row>
    <row r="8" spans="1:6" ht="16.5" thickTop="1" thickBot="1" x14ac:dyDescent="0.35">
      <c r="A8" s="65" t="s">
        <v>26</v>
      </c>
      <c r="B8" s="472" t="s">
        <v>91</v>
      </c>
      <c r="C8" s="473"/>
      <c r="D8" s="473"/>
      <c r="E8" s="473"/>
      <c r="F8" s="473"/>
    </row>
    <row r="9" spans="1:6" s="180" customFormat="1" x14ac:dyDescent="0.3">
      <c r="A9" s="71" t="s">
        <v>28</v>
      </c>
      <c r="B9" s="178" t="s">
        <v>56</v>
      </c>
      <c r="C9" s="179">
        <f>SUM(C10:C13)</f>
        <v>13073</v>
      </c>
      <c r="D9" s="179">
        <f t="shared" ref="D9:F9" si="0">SUM(D10:D13)</f>
        <v>1073</v>
      </c>
      <c r="E9" s="179">
        <f t="shared" si="0"/>
        <v>1073</v>
      </c>
      <c r="F9" s="179">
        <f t="shared" si="0"/>
        <v>1073</v>
      </c>
    </row>
    <row r="10" spans="1:6" x14ac:dyDescent="0.3">
      <c r="A10" s="72" t="s">
        <v>29</v>
      </c>
      <c r="B10" s="181" t="s">
        <v>51</v>
      </c>
      <c r="C10" s="73">
        <f>520+553</f>
        <v>1073</v>
      </c>
      <c r="D10" s="73">
        <f>520+553</f>
        <v>1073</v>
      </c>
      <c r="E10" s="73">
        <f>520+553</f>
        <v>1073</v>
      </c>
      <c r="F10" s="73">
        <f>520+553</f>
        <v>1073</v>
      </c>
    </row>
    <row r="11" spans="1:6" x14ac:dyDescent="0.3">
      <c r="A11" s="72" t="s">
        <v>31</v>
      </c>
      <c r="B11" s="181" t="s">
        <v>11</v>
      </c>
      <c r="C11" s="73"/>
      <c r="D11" s="73"/>
      <c r="E11" s="73"/>
      <c r="F11" s="73"/>
    </row>
    <row r="12" spans="1:6" x14ac:dyDescent="0.3">
      <c r="A12" s="72" t="s">
        <v>33</v>
      </c>
      <c r="B12" s="181" t="s">
        <v>30</v>
      </c>
      <c r="C12" s="73"/>
      <c r="D12" s="73"/>
      <c r="E12" s="73"/>
      <c r="F12" s="73"/>
    </row>
    <row r="13" spans="1:6" x14ac:dyDescent="0.3">
      <c r="A13" s="72" t="s">
        <v>36</v>
      </c>
      <c r="B13" s="181" t="s">
        <v>32</v>
      </c>
      <c r="C13" s="73">
        <v>12000</v>
      </c>
      <c r="D13" s="73"/>
      <c r="E13" s="73"/>
      <c r="F13" s="73"/>
    </row>
    <row r="14" spans="1:6" s="180" customFormat="1" x14ac:dyDescent="0.3">
      <c r="A14" s="72" t="s">
        <v>38</v>
      </c>
      <c r="B14" s="182" t="s">
        <v>57</v>
      </c>
      <c r="C14" s="179">
        <f>SUM(C15:C17)</f>
        <v>0</v>
      </c>
      <c r="D14" s="179">
        <f t="shared" ref="D14:F14" si="1">SUM(D15:D17)</f>
        <v>0</v>
      </c>
      <c r="E14" s="179">
        <f t="shared" si="1"/>
        <v>0</v>
      </c>
      <c r="F14" s="179">
        <f t="shared" si="1"/>
        <v>0</v>
      </c>
    </row>
    <row r="15" spans="1:6" x14ac:dyDescent="0.3">
      <c r="A15" s="72" t="s">
        <v>39</v>
      </c>
      <c r="B15" s="183" t="s">
        <v>52</v>
      </c>
      <c r="C15" s="73"/>
      <c r="D15" s="73"/>
      <c r="E15" s="73"/>
      <c r="F15" s="73"/>
    </row>
    <row r="16" spans="1:6" x14ac:dyDescent="0.3">
      <c r="A16" s="72" t="s">
        <v>70</v>
      </c>
      <c r="B16" s="183" t="s">
        <v>7</v>
      </c>
      <c r="C16" s="73"/>
      <c r="D16" s="73"/>
      <c r="E16" s="73"/>
      <c r="F16" s="73"/>
    </row>
    <row r="17" spans="1:6" x14ac:dyDescent="0.3">
      <c r="A17" s="72" t="s">
        <v>72</v>
      </c>
      <c r="B17" s="183" t="s">
        <v>40</v>
      </c>
      <c r="C17" s="73"/>
      <c r="D17" s="73"/>
      <c r="E17" s="73"/>
      <c r="F17" s="73"/>
    </row>
    <row r="18" spans="1:6" s="180" customFormat="1" x14ac:dyDescent="0.3">
      <c r="A18" s="72" t="s">
        <v>73</v>
      </c>
      <c r="B18" s="178" t="s">
        <v>15</v>
      </c>
      <c r="C18" s="179"/>
      <c r="D18" s="179"/>
      <c r="E18" s="179"/>
      <c r="F18" s="179"/>
    </row>
    <row r="19" spans="1:6" s="180" customFormat="1" x14ac:dyDescent="0.3">
      <c r="A19" s="72" t="s">
        <v>74</v>
      </c>
      <c r="B19" s="178" t="s">
        <v>14</v>
      </c>
      <c r="C19" s="179">
        <v>115</v>
      </c>
      <c r="D19" s="179"/>
      <c r="E19" s="179"/>
      <c r="F19" s="179"/>
    </row>
    <row r="20" spans="1:6" ht="15.75" thickBot="1" x14ac:dyDescent="0.35">
      <c r="A20" s="71" t="s">
        <v>75</v>
      </c>
      <c r="B20" s="77" t="s">
        <v>94</v>
      </c>
      <c r="C20" s="78">
        <f>SUM(C9,C14,C18,C19)</f>
        <v>13188</v>
      </c>
      <c r="D20" s="78">
        <f t="shared" ref="D20:F20" si="2">SUM(D9,D14,D18,D19)</f>
        <v>1073</v>
      </c>
      <c r="E20" s="78">
        <f t="shared" si="2"/>
        <v>1073</v>
      </c>
      <c r="F20" s="78">
        <f t="shared" si="2"/>
        <v>1073</v>
      </c>
    </row>
    <row r="21" spans="1:6" ht="15.75" thickBot="1" x14ac:dyDescent="0.35">
      <c r="A21" s="80" t="s">
        <v>76</v>
      </c>
      <c r="B21" s="466" t="s">
        <v>95</v>
      </c>
      <c r="C21" s="467"/>
      <c r="D21" s="467"/>
      <c r="E21" s="467"/>
      <c r="F21" s="467"/>
    </row>
    <row r="22" spans="1:6" s="180" customFormat="1" x14ac:dyDescent="0.3">
      <c r="A22" s="81" t="s">
        <v>99</v>
      </c>
      <c r="B22" s="178" t="s">
        <v>49</v>
      </c>
      <c r="C22" s="184">
        <f>SUM(C23:C28)</f>
        <v>13188</v>
      </c>
      <c r="D22" s="184">
        <f t="shared" ref="D22:F22" si="3">SUM(D23:D28)</f>
        <v>953</v>
      </c>
      <c r="E22" s="184">
        <f t="shared" si="3"/>
        <v>953</v>
      </c>
      <c r="F22" s="184">
        <f t="shared" si="3"/>
        <v>953</v>
      </c>
    </row>
    <row r="23" spans="1:6" x14ac:dyDescent="0.3">
      <c r="A23" s="81" t="s">
        <v>100</v>
      </c>
      <c r="B23" s="185" t="s">
        <v>16</v>
      </c>
      <c r="C23" s="83">
        <v>50</v>
      </c>
      <c r="D23" s="83">
        <v>60</v>
      </c>
      <c r="E23" s="83">
        <v>60</v>
      </c>
      <c r="F23" s="83">
        <v>60</v>
      </c>
    </row>
    <row r="24" spans="1:6" x14ac:dyDescent="0.3">
      <c r="A24" s="71" t="s">
        <v>101</v>
      </c>
      <c r="B24" s="183" t="s">
        <v>104</v>
      </c>
      <c r="C24" s="73">
        <v>15</v>
      </c>
      <c r="D24" s="73">
        <v>32</v>
      </c>
      <c r="E24" s="73">
        <v>32</v>
      </c>
      <c r="F24" s="73">
        <v>32</v>
      </c>
    </row>
    <row r="25" spans="1:6" x14ac:dyDescent="0.3">
      <c r="A25" s="71" t="s">
        <v>103</v>
      </c>
      <c r="B25" s="181" t="s">
        <v>17</v>
      </c>
      <c r="C25" s="73">
        <v>13123</v>
      </c>
      <c r="D25" s="73">
        <v>861</v>
      </c>
      <c r="E25" s="73">
        <v>861</v>
      </c>
      <c r="F25" s="73">
        <v>861</v>
      </c>
    </row>
    <row r="26" spans="1:6" x14ac:dyDescent="0.3">
      <c r="A26" s="71" t="s">
        <v>106</v>
      </c>
      <c r="B26" s="181" t="s">
        <v>96</v>
      </c>
      <c r="C26" s="73"/>
      <c r="D26" s="73"/>
      <c r="E26" s="73"/>
      <c r="F26" s="73"/>
    </row>
    <row r="27" spans="1:6" x14ac:dyDescent="0.3">
      <c r="A27" s="71" t="s">
        <v>134</v>
      </c>
      <c r="B27" s="181" t="s">
        <v>97</v>
      </c>
      <c r="C27" s="73"/>
      <c r="D27" s="73"/>
      <c r="E27" s="73"/>
      <c r="F27" s="73"/>
    </row>
    <row r="28" spans="1:6" x14ac:dyDescent="0.3">
      <c r="A28" s="71" t="s">
        <v>135</v>
      </c>
      <c r="B28" s="186" t="s">
        <v>98</v>
      </c>
      <c r="C28" s="73"/>
      <c r="D28" s="73"/>
      <c r="E28" s="73"/>
      <c r="F28" s="73"/>
    </row>
    <row r="29" spans="1:6" s="180" customFormat="1" x14ac:dyDescent="0.3">
      <c r="A29" s="71" t="s">
        <v>136</v>
      </c>
      <c r="B29" s="178" t="s">
        <v>50</v>
      </c>
      <c r="C29" s="179">
        <f>SUM(C30:C32)</f>
        <v>0</v>
      </c>
      <c r="D29" s="179">
        <f t="shared" ref="D29:F29" si="4">SUM(D30:D32)</f>
        <v>0</v>
      </c>
      <c r="E29" s="179">
        <f t="shared" si="4"/>
        <v>0</v>
      </c>
      <c r="F29" s="179">
        <f t="shared" si="4"/>
        <v>0</v>
      </c>
    </row>
    <row r="30" spans="1:6" x14ac:dyDescent="0.3">
      <c r="A30" s="71" t="s">
        <v>137</v>
      </c>
      <c r="B30" s="181" t="s">
        <v>21</v>
      </c>
      <c r="C30" s="73"/>
      <c r="D30" s="73"/>
      <c r="E30" s="73"/>
      <c r="F30" s="73"/>
    </row>
    <row r="31" spans="1:6" x14ac:dyDescent="0.3">
      <c r="A31" s="71" t="s">
        <v>138</v>
      </c>
      <c r="B31" s="181" t="s">
        <v>20</v>
      </c>
      <c r="C31" s="73"/>
      <c r="D31" s="73"/>
      <c r="E31" s="73"/>
      <c r="F31" s="73"/>
    </row>
    <row r="32" spans="1:6" x14ac:dyDescent="0.3">
      <c r="A32" s="71" t="s">
        <v>139</v>
      </c>
      <c r="B32" s="181" t="s">
        <v>55</v>
      </c>
      <c r="C32" s="73"/>
      <c r="D32" s="73"/>
      <c r="E32" s="73"/>
      <c r="F32" s="73"/>
    </row>
    <row r="33" spans="1:6" s="180" customFormat="1" x14ac:dyDescent="0.3">
      <c r="A33" s="71" t="s">
        <v>140</v>
      </c>
      <c r="B33" s="178" t="s">
        <v>18</v>
      </c>
      <c r="C33" s="179"/>
      <c r="D33" s="179"/>
      <c r="E33" s="179"/>
      <c r="F33" s="179"/>
    </row>
    <row r="34" spans="1:6" s="180" customFormat="1" ht="15.75" thickBot="1" x14ac:dyDescent="0.35">
      <c r="A34" s="65" t="s">
        <v>141</v>
      </c>
      <c r="B34" s="178" t="s">
        <v>13</v>
      </c>
      <c r="C34" s="179"/>
      <c r="D34" s="179"/>
      <c r="E34" s="179"/>
      <c r="F34" s="179"/>
    </row>
    <row r="35" spans="1:6" x14ac:dyDescent="0.3">
      <c r="A35" s="75" t="s">
        <v>142</v>
      </c>
      <c r="B35" s="86" t="s">
        <v>102</v>
      </c>
      <c r="C35" s="87">
        <f>SUM(C22,C29,C33,C34)</f>
        <v>13188</v>
      </c>
      <c r="D35" s="87">
        <f t="shared" ref="D35:F35" si="5">SUM(D22,D29,D33,D34)</f>
        <v>953</v>
      </c>
      <c r="E35" s="87">
        <f t="shared" si="5"/>
        <v>953</v>
      </c>
      <c r="F35" s="87">
        <f t="shared" si="5"/>
        <v>953</v>
      </c>
    </row>
  </sheetData>
  <mergeCells count="6">
    <mergeCell ref="B21:F21"/>
    <mergeCell ref="A1:C1"/>
    <mergeCell ref="A3:F3"/>
    <mergeCell ref="A4:F4"/>
    <mergeCell ref="A5:F5"/>
    <mergeCell ref="B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13</vt:i4>
      </vt:variant>
    </vt:vector>
  </HeadingPairs>
  <TitlesOfParts>
    <vt:vector size="21" baseType="lpstr">
      <vt:lpstr> összefoglaló</vt:lpstr>
      <vt:lpstr>1.Bev</vt:lpstr>
      <vt:lpstr>2.Kiad</vt:lpstr>
      <vt:lpstr>3.Műk.kiad</vt:lpstr>
      <vt:lpstr>4.Mérleg</vt:lpstr>
      <vt:lpstr>5.beruh.</vt:lpstr>
      <vt:lpstr>1.Előir.felh.</vt:lpstr>
      <vt:lpstr>2.Évet követő</vt:lpstr>
      <vt:lpstr>' összefoglaló'!Nyomtatási_cím</vt:lpstr>
      <vt:lpstr>'1.Bev'!Nyomtatási_cím</vt:lpstr>
      <vt:lpstr>'2.Kiad'!Nyomtatási_cím</vt:lpstr>
      <vt:lpstr>'3.Műk.kiad'!Nyomtatási_cím</vt:lpstr>
      <vt:lpstr>'5.beruh.'!Nyomtatási_cím</vt:lpstr>
      <vt:lpstr>' összefoglaló'!Nyomtatási_terület</vt:lpstr>
      <vt:lpstr>'1.Bev'!Nyomtatási_terület</vt:lpstr>
      <vt:lpstr>'1.Előir.felh.'!Nyomtatási_terület</vt:lpstr>
      <vt:lpstr>'2.Évet követő'!Nyomtatási_terület</vt:lpstr>
      <vt:lpstr>'2.Kiad'!Nyomtatási_terület</vt:lpstr>
      <vt:lpstr>'3.Műk.kiad'!Nyomtatási_terület</vt:lpstr>
      <vt:lpstr>'4.Mérleg'!Nyomtatási_terület</vt:lpstr>
      <vt:lpstr>'5.beruh.'!Nyomtatási_terület</vt:lpstr>
    </vt:vector>
  </TitlesOfParts>
  <Company>VMJV 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2023-05-30T12:11:14Z</cp:lastPrinted>
  <dcterms:created xsi:type="dcterms:W3CDTF">1999-09-13T08:01:55Z</dcterms:created>
  <dcterms:modified xsi:type="dcterms:W3CDTF">2023-06-05T07:52:13Z</dcterms:modified>
</cp:coreProperties>
</file>