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1840" windowHeight="13140" firstSheet="2" activeTab="3"/>
  </bookViews>
  <sheets>
    <sheet name="1.Normativák" sheetId="1" r:id="rId1"/>
    <sheet name="2.Többéves" sheetId="2" r:id="rId2"/>
    <sheet name="3.Finaszírozási ütemterv" sheetId="3" r:id="rId3"/>
    <sheet name="4.Közv.tám." sheetId="4" r:id="rId4"/>
    <sheet name="Diagram_Bevetel" sheetId="5" r:id="rId5"/>
    <sheet name="Diagram_Kiadas" sheetId="6" r:id="rId6"/>
    <sheet name="Diagram_Kozponti" sheetId="7" r:id="rId7"/>
    <sheet name="Diagram_Lefedettseg" sheetId="8" r:id="rId8"/>
    <sheet name="Diagram_Mukodesi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4._sz._sor_részletezése" localSheetId="0">#REF!</definedName>
    <definedName name="_4._sz._sor_részletezése" localSheetId="2">#REF!</definedName>
    <definedName name="_4._sz._sor_részletezése" localSheetId="3">#REF!</definedName>
    <definedName name="_4._sz._sor_részletezése">#REF!</definedName>
    <definedName name="_xlnm.Print_Area" localSheetId="0">'1.Normativák'!$A$1:$E$43</definedName>
    <definedName name="_xlnm.Print_Area" localSheetId="1">'2.Többéves'!$A$1:$F$83</definedName>
    <definedName name="_xlnm.Print_Area" localSheetId="2">'3.Finaszírozási ütemterv'!$A$1:$P$32</definedName>
  </definedNames>
  <calcPr fullCalcOnLoad="1"/>
</workbook>
</file>

<file path=xl/sharedStrings.xml><?xml version="1.0" encoding="utf-8"?>
<sst xmlns="http://schemas.openxmlformats.org/spreadsheetml/2006/main" count="248" uniqueCount="227">
  <si>
    <t>MINDÖSSZESEN:</t>
  </si>
  <si>
    <t>Zenekarok támogatása</t>
  </si>
  <si>
    <t>Megyei könyvtár kistelepülési könyvtári célú kiegészítő támogatása</t>
  </si>
  <si>
    <t>Megyeszékhely megyei jogú városok közművelődési támogatása</t>
  </si>
  <si>
    <t>Megyei könyvtárak feladatainak támogatása</t>
  </si>
  <si>
    <t>Megyei hatáskörű városi múzeumok  feladatainak támogatása</t>
  </si>
  <si>
    <t>5. A települési önkormányzatok kulturális feladatainak támogatása</t>
  </si>
  <si>
    <t>Rászoruló gyermekek intézményen kívüli szünidei étkeztetése</t>
  </si>
  <si>
    <t>Intézményi gyermekétkeztetés támogatása</t>
  </si>
  <si>
    <t>4. A települési önkormányzatok gyermekétkeztetési feladatainak támogatása</t>
  </si>
  <si>
    <t>Idősek átmeneti és tartós szociális szakosított ellátásának támogatása</t>
  </si>
  <si>
    <t>Családok átmeneti otthonában biztosított ellátásának támogatása</t>
  </si>
  <si>
    <t>Bölcsőde, mini bölcsőde támogatása (kedvezményes étk. támog. nélkül)</t>
  </si>
  <si>
    <t>Óvodai és iskolaiszociális segítő tevékenység támogatása</t>
  </si>
  <si>
    <t>Demens személyek nappali intézményi ellátása</t>
  </si>
  <si>
    <t>Fogyatékos személyek nappali intézményi ellátása</t>
  </si>
  <si>
    <t>Időskorúak nappali intézményi ellátása</t>
  </si>
  <si>
    <t>Házi segítségnyújtás</t>
  </si>
  <si>
    <t>Szociális étkeztetés</t>
  </si>
  <si>
    <t>Család- és gyermekjóléti központ</t>
  </si>
  <si>
    <t xml:space="preserve">Család- és gyermekjóléti szolgálat </t>
  </si>
  <si>
    <t>3. A települési önkormányzatok egyes szociális és gyermekjóléti  feladatainak támogatása</t>
  </si>
  <si>
    <t>Az óvodában foglalkozatott pedagógusok nevelőmunkáját közvetlenül segítők átlagbér-alapú támogatása</t>
  </si>
  <si>
    <t>Nemzetiségi pótlék</t>
  </si>
  <si>
    <t>Kiegészítő támogatás a pedagógusok és a pedagógus szakképzettséggel rendelkező segítők minősítéséből adódó többletkiadásokhoz</t>
  </si>
  <si>
    <t>Az óvodában foglalkoztatott pedagógusok átlagbéralapú támogatása</t>
  </si>
  <si>
    <t>Óvodaműködtetési támogatás</t>
  </si>
  <si>
    <t>2. A települési önkormányzatok egyes köznevelési feladatainak támogatása</t>
  </si>
  <si>
    <t>Lakott külterülettel kapcsolatos feladatok támogatása</t>
  </si>
  <si>
    <t>Egyéb önkormányzati feladatok támogatása</t>
  </si>
  <si>
    <t>Település üzemeltetés - közutak támogatása</t>
  </si>
  <si>
    <t>Település üzemeltetés - köztemető támogatása</t>
  </si>
  <si>
    <t>Település üzemeltetés - közvilágítás támogatása</t>
  </si>
  <si>
    <t>Település üzemeltetés - zöldterület-gazdálkodás támogatása</t>
  </si>
  <si>
    <t>Önkormányzati hivatalok működésének támogatása</t>
  </si>
  <si>
    <t>1. A települési önkormányzatok működésének általános támogatása</t>
  </si>
  <si>
    <t>2021/2022.</t>
  </si>
  <si>
    <t>Változás %-a</t>
  </si>
  <si>
    <t>2022. év</t>
  </si>
  <si>
    <t>2021. év</t>
  </si>
  <si>
    <t>Megnevezés</t>
  </si>
  <si>
    <t>D</t>
  </si>
  <si>
    <t>C</t>
  </si>
  <si>
    <t>B</t>
  </si>
  <si>
    <t>A</t>
  </si>
  <si>
    <t>adatok eFt-ban</t>
  </si>
  <si>
    <t>és egyéb kiegészítő támogatásainak alakulása 2021. és 2022. évben</t>
  </si>
  <si>
    <t xml:space="preserve">A települési önkormányzatok általános működésének, ágazati feladatainak </t>
  </si>
  <si>
    <t>KIMUTATÁS</t>
  </si>
  <si>
    <t>ÖNKORMÁNYZATI KIADÁSOK ÖSSZESEN:</t>
  </si>
  <si>
    <t>TOP-7.1.1-16-H-ERFA-2019-00078 „Szent Miklós-szegi Kálvária-domb és környékének infrastrukturális felújítása és funkcióbővítése” tárgyú pályázathoz önrész</t>
  </si>
  <si>
    <t>Fenntartási költségek csökkentését célző energetikai korszerűsítés - II. ütem</t>
  </si>
  <si>
    <t>a helyi személyszállítási közszolgáltatások elővárosi személyszállítási szolgáltatásokkal történő ellátásáról és előzetes pénzügyi kötelezettségvállalás jóváhagyásáról a 2022. évre vonatkozóan</t>
  </si>
  <si>
    <t>konzorciumi megállapodás jóváhagyásáról és előzetes pénzügyi kötelezettségvállalásról a KEHOP-2.1.11. kódszámú és „Víziközmű hálózatok átalakítására, hatékonyságnövelő fejlesztésére, víziközmű rendszerek műszaki állapotának felmérésére, problémák feltárására” című pályázati felhíváshoz kapcsolódóan</t>
  </si>
  <si>
    <t xml:space="preserve"> a 2021. évi Országos Futópálya-építési Program keretében megvalósuló „Veszprémi kolostorok és kertek futókör” beruházása tárgyában megkötendő bérleti szerződés jóváhagyásáról</t>
  </si>
  <si>
    <r>
      <t>a TOP-6.4.1-16-VP1-2019-00003 azonosítószámú, „Kerékpárút és kerékpárforgalmi létesítmények építése Veszprém - Gyulafirátót szakaszon” című pályázati forrásból megvalósítandó kerékpárút nyomvonalát érintő ingatlan részek használata tárgyában megkötendő bérleti</t>
    </r>
    <r>
      <rPr>
        <b/>
        <sz val="11"/>
        <color indexed="18"/>
        <rFont val="Palatino Linotype"/>
        <family val="1"/>
      </rPr>
      <t xml:space="preserve"> </t>
    </r>
    <r>
      <rPr>
        <sz val="11"/>
        <rFont val="Palatino Linotype"/>
        <family val="1"/>
      </rPr>
      <t>szerződés jóváhagyásáról</t>
    </r>
  </si>
  <si>
    <t xml:space="preserve"> Fenntartható Városfejlesztési Stratégia és a Városfejlesztési Programterv elkészítése érdekében előzetes pénzügyi kötelezettségvállalás</t>
  </si>
  <si>
    <t xml:space="preserve">Előzetes pénzügyi kötelezettségvállalás a VERGA Veszprémi Erdőgazdaság Zártkörűen Működő Részvénytársasággal megkötendő megállapodáshoz kapcsolódóan </t>
  </si>
  <si>
    <t>Előzetes pénzügyi kötelezettségvállalás az európai fenntartható városfejlesztési hálózat létrehozására irányuló „Global Goals for Cities” elnevezésű Urbact III. projekt megvalósításához kapcsolódóan</t>
  </si>
  <si>
    <t>Határozati rendelkezések hatályon kívül helyezése és az adatvédelmi, valamint információbiztonsági szolgáltatás beszerzését érintő előzetes pénzügyi kötelezettségvállalás</t>
  </si>
  <si>
    <t>A Laczkó Dezső Múzeummal kötendő műtárgykölcsönzési szerződést érintő 2021-2025. évi előzetes pénzügyi kötelezettségvállalás</t>
  </si>
  <si>
    <t>a gyepmesteri feladatok külső szolgáltatóval történő ellátásáról a 2022. évben és az ehhez kapcsolódó előzetes pénzügyi kötelezettségvállalás</t>
  </si>
  <si>
    <t>Támogatási igény benyújtása és 2021-2022. évi előzetes pénzügyi kötelezettségvállalás a belterületi utak megújítása érdekében</t>
  </si>
  <si>
    <t>A 2022-2023.. évi köztemetések költségével kapcsolatos előzetes pénzügyi kötelezettségvállalás</t>
  </si>
  <si>
    <t>Polgármesteri Hivatalban elhelyezésre kerülő vízadagoló berendezések bérleti díjával, üzemeltetésével kapcsolatos, 2022-2024. évre vonatkozó előzetes pénzügyi kötelezettségvállalásról</t>
  </si>
  <si>
    <t>Polgármesteri Hivatal mobil távközlési szolgáltatások igénybevételével kapcsolatos pénzügyi kötelezettségvállalás</t>
  </si>
  <si>
    <t>A 2022. évi szünidei gyermekétkeztetés költségével kapcsolatos előzetes pénzügyi kötelezettségvállalás</t>
  </si>
  <si>
    <t>A veszprémi óvodák gyermekétkeztetési közfeladat ellátása érdekében  élelmezési nyilvántartó program és közkonyha szoftver beszerzéséhez szükséges pénzügyi kötelezettségvállalás</t>
  </si>
  <si>
    <t>A Veszprémi Intézményi Szolgáltató Szervezet diákétkeztetési
közfeladatainak ellátásához szükséges étkezési nyilvántartó program beszerzésével kapcsolatos pénzügyi kötelezettségvállalás</t>
  </si>
  <si>
    <t>A gyermekétkeztetés biztosításával kapcsolatos előzetes pénzügyi kötelezettségvállalás</t>
  </si>
  <si>
    <t>Német Nemzetiségi Önk. helyiségének bérleti díja</t>
  </si>
  <si>
    <t>VMJV Önkormányzatánál, költségvetési szerveinél, valamint a Veszprémi Kistérség Többcélú Társulása Egyesített Szociális Intézménynél munka- és tűzvédelmi feladatok ellátásása</t>
  </si>
  <si>
    <t>Egészségügyi feladatok ellátása - Veszprémi Csolnoky Ferenc Kórházzal kötött használati szerződés</t>
  </si>
  <si>
    <t>Az alapellátási központi orvosi ügyelet működtetésével kapcsolatos pénzügyi kötelezettségvállalás</t>
  </si>
  <si>
    <t>Veszprém Megyei Jogú Város Polgármesteri Hivatal „Őrzés-védelmi és portaszolgálat” feladatainak ellátásával kapcsolatos pénzügyi kötelezettségvállalás</t>
  </si>
  <si>
    <t>Veszprém Megyei Jogú Város Polgármesteri Hivatal „Takarítási feladatainak ellátásával” kapcsolatos pénzügyi kötelezettségvállalás</t>
  </si>
  <si>
    <t>Kitüntetések</t>
  </si>
  <si>
    <t>Városi lap kiadásai</t>
  </si>
  <si>
    <t>Az Önkormányzat vagyonbiztosításával kapcsolatos pénzügyi kötelezettségvállalás</t>
  </si>
  <si>
    <t>Városi kiemelt fesztiválok körének meghatározása</t>
  </si>
  <si>
    <t>Kertek és Kolostorok működtetése</t>
  </si>
  <si>
    <t>a Veszprémi Programiroda Kft.-vel  támogatási szerződés megkötése</t>
  </si>
  <si>
    <t xml:space="preserve">Kiemelt művészeti együttesek támogatása </t>
  </si>
  <si>
    <t>Polgármesteri Hivatal használatában lévő nyomatkészítő eszközök bérletét és üzemeltetését érintő, 2021-2022. évi előzetes pénzügyi kötelezettségvállalás</t>
  </si>
  <si>
    <t>Bérlakások üzemeltetési költségei: „VESZOL” Veszprémi Közösségi Lakásügynökség Nonprofit Kft.-vel megkötött szolgáltatásvásárlási szerződés</t>
  </si>
  <si>
    <t>„Kapcsolat ’96” Mentálhigiénés Egyesülettel kötött együttműködési megállapodás</t>
  </si>
  <si>
    <t>Máltai Szeretetszolgálat (ellátási szerződés)</t>
  </si>
  <si>
    <t>Veszprémi Kistérségi Társulásnak pénzeszköz átadás (Egyesített Szoc.Int.)</t>
  </si>
  <si>
    <t>Szenvedélybetegek ellátásának működési kiadásaihoz támogatás (Alkohol-Drogsegély Ambulancia - ellátási szerződés)</t>
  </si>
  <si>
    <t>Európai Városok Szövetsége tagdíj</t>
  </si>
  <si>
    <t>Megyei Jogú Városok Szövetsége tagdíj</t>
  </si>
  <si>
    <t>Balatoni Szövetség</t>
  </si>
  <si>
    <t>A Klímabarát Települések Szövetségéhez történő csatlakozásról</t>
  </si>
  <si>
    <t>A Települési Önkormányzatok Országos Szövetségéhez történő csatlakozásról</t>
  </si>
  <si>
    <t>ÖKOpolisz Klaszter tagdíj</t>
  </si>
  <si>
    <t>Cuha Völgye Egyesületi tagdíj (5 Ft/lakos)</t>
  </si>
  <si>
    <t>Fogorvosi körzeteknek működési hozzájárulás</t>
  </si>
  <si>
    <t>VMJV Önkormányzatánál, költségvetési szerveinél, valamint a Veszprémi Kistérség Többcélú Társulása Egyesített Szociális Intézménynél foglalkozás-egészségügyi szolgáltatás ellátásával kapcsolatos pénzügyi kötelezettségvállalás</t>
  </si>
  <si>
    <t>Signator Audit Könyvvizsgáló Kft-vel kötött megbízási szerződés könyvvizsgálói feladatok ellátására</t>
  </si>
  <si>
    <t>Jutasi úti műfüves sportpálya fenntartási és működési költségeihez történő hozzájárulás</t>
  </si>
  <si>
    <t xml:space="preserve"> Veszprém Fiatal Sportolóiért Alapítvány - beruházási célú támogatás</t>
  </si>
  <si>
    <t>Veszprém Fiatal Sportolóiért Közhasznú Alapítvánnyal megkötött együttműködési megállapodás</t>
  </si>
  <si>
    <t>Veszprém Stromfeld A. u. 9/E. szám alatti ingatlanrész rendőrségi körzeti megbízotti iroda működtetése céljára</t>
  </si>
  <si>
    <t>Veszprém város önkormányzati bel- és külterületi közútjainak, járdáinak és úthoz tartozó műtárgyainak fenntartásával és karbantartásával kapcsolatos pénzügyi kötelezettségvállalás</t>
  </si>
  <si>
    <t>Földgáz energia beszerzésre irányuló pénzügyi kötelezettségvállalás</t>
  </si>
  <si>
    <t>Villamos energia beszerzésre irányuló pénzügyi kötelezettségvállalás (Közvilágítás célú)</t>
  </si>
  <si>
    <t>Villamos energia beszerzésre irányuló pénzügyi kötelezettségvállalás (Intézmények)</t>
  </si>
  <si>
    <t>Intézményi közüzemi költségek</t>
  </si>
  <si>
    <t xml:space="preserve">       Intézményi működtetők költsége</t>
  </si>
  <si>
    <t xml:space="preserve">       Intézményi karbantartási költségek</t>
  </si>
  <si>
    <t>VKSZ Zrt. által ellátott intézményüzemeltetési feladatok:</t>
  </si>
  <si>
    <t xml:space="preserve">      Temetők üzemeltetésével kapcsolatos feladatok</t>
  </si>
  <si>
    <t xml:space="preserve">       Egyéb városüzemeltetési feladatok</t>
  </si>
  <si>
    <t xml:space="preserve">       Köztisztasági feladatok</t>
  </si>
  <si>
    <t xml:space="preserve">       Parkfenntartás</t>
  </si>
  <si>
    <r>
      <t>VKSZ Zrt. által ellátott városüzemeltetési feladatok</t>
    </r>
    <r>
      <rPr>
        <sz val="11"/>
        <rFont val="Palatino Linotype"/>
        <family val="1"/>
      </rPr>
      <t xml:space="preserve"> közszolgáltatási keretmegállapodás alapján:</t>
    </r>
  </si>
  <si>
    <t>Petőfi Színház fenntartói megállapodások</t>
  </si>
  <si>
    <t>Kabóca Bábszínház fenntartói megállapodások</t>
  </si>
  <si>
    <t>Zöld busz program keretében történő pályázat benyújtása és 2022. évi előzetes pénzügyi kötelezettségvállalás</t>
  </si>
  <si>
    <t>Előzetes pénzügyi kötelezettségvállalás buszbeszerzés érdekében</t>
  </si>
  <si>
    <t xml:space="preserve">V-Busz Kft. szolgáltatás vásárlás </t>
  </si>
  <si>
    <t>Városi TV közszolgálati  műsorok támogatása</t>
  </si>
  <si>
    <t>Kittenberger Kálmán Növény és Vadaspark Szolgáltató Közhasznú Nonprofit Kft. működéséhez hozzájárulás</t>
  </si>
  <si>
    <t xml:space="preserve">Rekultivációt megelőző telephely fenntartási költség </t>
  </si>
  <si>
    <t>2025. évi előirányzat</t>
  </si>
  <si>
    <t>2024. évi előirányzat</t>
  </si>
  <si>
    <t>2023. évi előirányzat</t>
  </si>
  <si>
    <t>2022. évi előirányzat</t>
  </si>
  <si>
    <t>Sorszám</t>
  </si>
  <si>
    <t>E</t>
  </si>
  <si>
    <t>tájékoztató jelleggel az Áht. 24.§ (4) bekezdés b) pontja alapján</t>
  </si>
  <si>
    <t xml:space="preserve">Több éves kihatással járó döntések számszerűsítése éves bontásban </t>
  </si>
  <si>
    <t>Összesen:</t>
  </si>
  <si>
    <t>Egyéb nyújtott kedvezmény, vagy kölcsön elengedésének összege</t>
  </si>
  <si>
    <t>5.</t>
  </si>
  <si>
    <t>Helyiségek, eszközök hasznosításából származó bevételből nyújtott kedvezmény, mentesség összege</t>
  </si>
  <si>
    <t>4.</t>
  </si>
  <si>
    <t>Lakosság részére lakásépítéshez, lakásfelújításhoz nyújtott kölcsönök elengedésének összege</t>
  </si>
  <si>
    <t>3.</t>
  </si>
  <si>
    <t>Ellátottak térítési díjának, illetve kártérítésének méltányossági alapon történő elengedésének összege</t>
  </si>
  <si>
    <t>2.</t>
  </si>
  <si>
    <t>Idegenforgalmi adó</t>
  </si>
  <si>
    <t>Kommunális adó</t>
  </si>
  <si>
    <t>Telekadó</t>
  </si>
  <si>
    <t>Építményadó</t>
  </si>
  <si>
    <t>Iparűzési adó</t>
  </si>
  <si>
    <t>Adóhivatal:</t>
  </si>
  <si>
    <t>1.</t>
  </si>
  <si>
    <t>Közvetett támogatás  ezer Forintban</t>
  </si>
  <si>
    <t>Törvények és helyi rendeletek által nyújtott mentességek, kedvezmények</t>
  </si>
  <si>
    <t>tájékoztató jelleggel az Áht. 24. § (4) bekezdés c) pontja alapján</t>
  </si>
  <si>
    <t>a 2022. évi közvetett támogatásokról</t>
  </si>
  <si>
    <t xml:space="preserve">                  </t>
  </si>
  <si>
    <t>Veszprém Megyei Jogú Város Önkormányzata és Intézményi</t>
  </si>
  <si>
    <t>2022. évi előirányzat felhasználási terve</t>
  </si>
  <si>
    <t>tájékoztató jelleggel az Áht. 24. § (4) bekezdés a) pontja alapján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</si>
  <si>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</si>
  <si>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</si>
  <si>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</si>
  <si>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</si>
  <si>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</si>
  <si>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</si>
  <si>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</si>
  <si>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</si>
  <si>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</si>
  <si>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</si>
  <si>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</si>
  <si>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</si>
  <si>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</si>
  <si>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</si>
  <si>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</si>
  <si>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</si>
  <si>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</si>
  <si>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</si>
  <si>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</si>
  <si>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</si>
  <si>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</si>
  <si>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</si>
  <si>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</si>
  <si>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</si>
  <si>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Bevételek</t>
  </si>
  <si>
    <t>Önkormányzatok működési támogatásai</t>
  </si>
  <si>
    <t>Egyéb működési célú támogatások áht-on belülről</t>
  </si>
  <si>
    <t>Közhatalmi bevételek</t>
  </si>
  <si>
    <t>Működési bevételek</t>
  </si>
  <si>
    <t>6.</t>
  </si>
  <si>
    <t>Működési célú átvett pénzeszközök</t>
  </si>
  <si>
    <t>7.</t>
  </si>
  <si>
    <t>Felhalmozási célú támogatások áht-on belülről</t>
  </si>
  <si>
    <t>8.</t>
  </si>
  <si>
    <t>Felhalmozási költségvetési bevételek</t>
  </si>
  <si>
    <t>9.</t>
  </si>
  <si>
    <t>Felhalmozási célú átvett pénzeszközök</t>
  </si>
  <si>
    <t>10.</t>
  </si>
  <si>
    <t xml:space="preserve">Működési finanszírozási bevételek </t>
  </si>
  <si>
    <t>11.</t>
  </si>
  <si>
    <t xml:space="preserve">Felhalmozási finanszírozási bevételek </t>
  </si>
  <si>
    <t>12.</t>
  </si>
  <si>
    <t>Bevételek összesen:</t>
  </si>
  <si>
    <t>13.</t>
  </si>
  <si>
    <t>Kiadások</t>
  </si>
  <si>
    <t>14.</t>
  </si>
  <si>
    <t>Személyi juttatások</t>
  </si>
  <si>
    <t>15.</t>
  </si>
  <si>
    <t>Munkaadókat terhelő járulékok és szociális hozzájárulási adó</t>
  </si>
  <si>
    <t>16.</t>
  </si>
  <si>
    <t>Dologi kiadások</t>
  </si>
  <si>
    <t>17.</t>
  </si>
  <si>
    <t>Ellátottak pénzbeli juttatása</t>
  </si>
  <si>
    <t>18.</t>
  </si>
  <si>
    <t>Egyéb működési célú kiadások (tartalékok nélkül)</t>
  </si>
  <si>
    <t>19.</t>
  </si>
  <si>
    <t>Tartalék</t>
  </si>
  <si>
    <t>20.</t>
  </si>
  <si>
    <t>Felhalmozási költségvetési kiadások</t>
  </si>
  <si>
    <t>21.</t>
  </si>
  <si>
    <t>Működési finanszírozási kiadások</t>
  </si>
  <si>
    <t>22.</t>
  </si>
  <si>
    <t>Felhalmozási finanszírozási kiadások</t>
  </si>
  <si>
    <t>23.</t>
  </si>
  <si>
    <t>Kiadások összesen:</t>
  </si>
  <si>
    <t>24.</t>
  </si>
  <si>
    <t>Halmozott egyenleg</t>
  </si>
  <si>
    <t>2022. évi költségvetés előterjesztés 1. melléklete</t>
  </si>
  <si>
    <t>2022. évi költségvetés előterjesztés 2. melléklete</t>
  </si>
  <si>
    <t>2022. évi költségvetés előterjesztés 3. melléklete</t>
  </si>
  <si>
    <t>2022. évi költségvetés előterjesztés 4. melléklete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</si>
</sst>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76">
    <font>
      <sz val="10"/>
      <name val="Arial CE"/>
      <family val="0"/>
    </font>
    <font>
      <sz val="11"/>
      <color indexed="8"/>
      <name val="Calibri"/>
      <family val="2"/>
    </font>
    <font>
      <sz val="11"/>
      <name val="Palatino Linotype"/>
      <family val="1"/>
    </font>
    <font>
      <sz val="9"/>
      <name val="Palatino Linotype"/>
      <family val="1"/>
    </font>
    <font>
      <b/>
      <sz val="11"/>
      <name val="Palatino Linotype"/>
      <family val="1"/>
    </font>
    <font>
      <sz val="10.5"/>
      <name val="Palatino Linotype"/>
      <family val="1"/>
    </font>
    <font>
      <b/>
      <sz val="10.5"/>
      <name val="Palatino Linotype"/>
      <family val="1"/>
    </font>
    <font>
      <sz val="10"/>
      <name val="Palatino Linotype"/>
      <family val="1"/>
    </font>
    <font>
      <i/>
      <sz val="10"/>
      <name val="Palatino Linotype"/>
      <family val="1"/>
    </font>
    <font>
      <sz val="8"/>
      <name val="Arial CE"/>
      <family val="0"/>
    </font>
    <font>
      <sz val="10"/>
      <name val="Arial"/>
      <family val="2"/>
    </font>
    <font>
      <sz val="11"/>
      <color indexed="10"/>
      <name val="Palatino Linotype"/>
      <family val="1"/>
    </font>
    <font>
      <b/>
      <sz val="11"/>
      <color indexed="10"/>
      <name val="Palatino Linotype"/>
      <family val="1"/>
    </font>
    <font>
      <sz val="11"/>
      <color indexed="18"/>
      <name val="Tahoma"/>
      <family val="2"/>
    </font>
    <font>
      <b/>
      <sz val="11"/>
      <color indexed="18"/>
      <name val="Palatino Linotype"/>
      <family val="1"/>
    </font>
    <font>
      <i/>
      <sz val="11"/>
      <name val="Palatino Linotype"/>
      <family val="1"/>
    </font>
    <font>
      <b/>
      <u val="single"/>
      <sz val="10"/>
      <name val="Palatino Linotyp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Times New Roman CE"/>
      <family val="0"/>
    </font>
    <font>
      <sz val="10"/>
      <name val="Times New Roman"/>
      <family val="1"/>
    </font>
    <font>
      <sz val="12"/>
      <name val="Times New Roman CE"/>
      <family val="0"/>
    </font>
    <font>
      <b/>
      <i/>
      <sz val="11"/>
      <name val="Palatino Linotype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sz val="11"/>
      <color indexed="8"/>
      <name val="Arial"/>
      <family val="0"/>
    </font>
    <font>
      <sz val="9.2"/>
      <color indexed="8"/>
      <name val="Arial"/>
      <family val="0"/>
    </font>
    <font>
      <b/>
      <sz val="11.75"/>
      <color indexed="8"/>
      <name val="Arial"/>
      <family val="0"/>
    </font>
    <font>
      <sz val="11"/>
      <color indexed="8"/>
      <name val="Arial"/>
      <family val="0"/>
    </font>
    <font>
      <sz val="7.7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8.2"/>
      <color indexed="8"/>
      <name val="Arial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Palatino Linotype"/>
      <family val="1"/>
    </font>
    <font>
      <b/>
      <sz val="11"/>
      <color rgb="FFFF0000"/>
      <name val="Palatino Linotype"/>
      <family val="1"/>
    </font>
    <font>
      <sz val="11"/>
      <color rgb="FF000080"/>
      <name val="Tahoma"/>
      <family val="2"/>
    </font>
  </fonts>
  <fills count="5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hair"/>
      <right style="medium"/>
      <top/>
      <bottom style="medium"/>
    </border>
    <border>
      <left style="hair"/>
      <right style="hair"/>
      <top/>
      <bottom style="medium"/>
    </border>
    <border>
      <left style="medium"/>
      <right style="hair"/>
      <top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1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1" fillId="5" borderId="0" applyNumberFormat="0" applyBorder="0" applyAlignment="0" applyProtection="0"/>
    <xf numFmtId="0" fontId="57" fillId="6" borderId="0" applyNumberFormat="0" applyBorder="0" applyAlignment="0" applyProtection="0"/>
    <xf numFmtId="0" fontId="1" fillId="7" borderId="0" applyNumberFormat="0" applyBorder="0" applyAlignment="0" applyProtection="0"/>
    <xf numFmtId="0" fontId="57" fillId="8" borderId="0" applyNumberFormat="0" applyBorder="0" applyAlignment="0" applyProtection="0"/>
    <xf numFmtId="0" fontId="1" fillId="9" borderId="0" applyNumberFormat="0" applyBorder="0" applyAlignment="0" applyProtection="0"/>
    <xf numFmtId="0" fontId="57" fillId="10" borderId="0" applyNumberFormat="0" applyBorder="0" applyAlignment="0" applyProtection="0"/>
    <xf numFmtId="0" fontId="1" fillId="11" borderId="0" applyNumberFormat="0" applyBorder="0" applyAlignment="0" applyProtection="0"/>
    <xf numFmtId="0" fontId="57" fillId="12" borderId="0" applyNumberFormat="0" applyBorder="0" applyAlignment="0" applyProtection="0"/>
    <xf numFmtId="0" fontId="1" fillId="13" borderId="0" applyNumberFormat="0" applyBorder="0" applyAlignment="0" applyProtection="0"/>
    <xf numFmtId="0" fontId="5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18" borderId="0" applyNumberFormat="0" applyBorder="0" applyAlignment="0" applyProtection="0"/>
    <xf numFmtId="0" fontId="1" fillId="19" borderId="0" applyNumberFormat="0" applyBorder="0" applyAlignment="0" applyProtection="0"/>
    <xf numFmtId="0" fontId="57" fillId="20" borderId="0" applyNumberFormat="0" applyBorder="0" applyAlignment="0" applyProtection="0"/>
    <xf numFmtId="0" fontId="1" fillId="21" borderId="0" applyNumberFormat="0" applyBorder="0" applyAlignment="0" applyProtection="0"/>
    <xf numFmtId="0" fontId="57" fillId="22" borderId="0" applyNumberFormat="0" applyBorder="0" applyAlignment="0" applyProtection="0"/>
    <xf numFmtId="0" fontId="1" fillId="23" borderId="0" applyNumberFormat="0" applyBorder="0" applyAlignment="0" applyProtection="0"/>
    <xf numFmtId="0" fontId="57" fillId="24" borderId="0" applyNumberFormat="0" applyBorder="0" applyAlignment="0" applyProtection="0"/>
    <xf numFmtId="0" fontId="1" fillId="11" borderId="0" applyNumberFormat="0" applyBorder="0" applyAlignment="0" applyProtection="0"/>
    <xf numFmtId="0" fontId="57" fillId="25" borderId="0" applyNumberFormat="0" applyBorder="0" applyAlignment="0" applyProtection="0"/>
    <xf numFmtId="0" fontId="1" fillId="19" borderId="0" applyNumberFormat="0" applyBorder="0" applyAlignment="0" applyProtection="0"/>
    <xf numFmtId="0" fontId="5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17" fillId="31" borderId="0" applyNumberFormat="0" applyBorder="0" applyAlignment="0" applyProtection="0"/>
    <xf numFmtId="0" fontId="56" fillId="32" borderId="0" applyNumberFormat="0" applyBorder="0" applyAlignment="0" applyProtection="0"/>
    <xf numFmtId="0" fontId="17" fillId="21" borderId="0" applyNumberFormat="0" applyBorder="0" applyAlignment="0" applyProtection="0"/>
    <xf numFmtId="0" fontId="56" fillId="33" borderId="0" applyNumberFormat="0" applyBorder="0" applyAlignment="0" applyProtection="0"/>
    <xf numFmtId="0" fontId="17" fillId="23" borderId="0" applyNumberFormat="0" applyBorder="0" applyAlignment="0" applyProtection="0"/>
    <xf numFmtId="0" fontId="56" fillId="34" borderId="0" applyNumberFormat="0" applyBorder="0" applyAlignment="0" applyProtection="0"/>
    <xf numFmtId="0" fontId="17" fillId="35" borderId="0" applyNumberFormat="0" applyBorder="0" applyAlignment="0" applyProtection="0"/>
    <xf numFmtId="0" fontId="56" fillId="36" borderId="0" applyNumberFormat="0" applyBorder="0" applyAlignment="0" applyProtection="0"/>
    <xf numFmtId="0" fontId="17" fillId="37" borderId="0" applyNumberFormat="0" applyBorder="0" applyAlignment="0" applyProtection="0"/>
    <xf numFmtId="0" fontId="56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1" borderId="0" applyNumberFormat="0" applyBorder="0" applyAlignment="0" applyProtection="0"/>
    <xf numFmtId="0" fontId="17" fillId="21" borderId="0" applyNumberFormat="0" applyBorder="0" applyAlignment="0" applyProtection="0"/>
    <xf numFmtId="0" fontId="17" fillId="23" borderId="0" applyNumberFormat="0" applyBorder="0" applyAlignment="0" applyProtection="0"/>
    <xf numFmtId="0" fontId="17" fillId="35" borderId="0" applyNumberFormat="0" applyBorder="0" applyAlignment="0" applyProtection="0"/>
    <xf numFmtId="0" fontId="17" fillId="37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35" borderId="0" applyNumberFormat="0" applyBorder="0" applyAlignment="0" applyProtection="0"/>
    <xf numFmtId="0" fontId="17" fillId="37" borderId="0" applyNumberFormat="0" applyBorder="0" applyAlignment="0" applyProtection="0"/>
    <xf numFmtId="0" fontId="17" fillId="43" borderId="0" applyNumberFormat="0" applyBorder="0" applyAlignment="0" applyProtection="0"/>
    <xf numFmtId="0" fontId="30" fillId="7" borderId="0" applyNumberFormat="0" applyBorder="0" applyAlignment="0" applyProtection="0"/>
    <xf numFmtId="0" fontId="58" fillId="44" borderId="1" applyNumberFormat="0" applyAlignment="0" applyProtection="0"/>
    <xf numFmtId="0" fontId="18" fillId="15" borderId="2" applyNumberFormat="0" applyAlignment="0" applyProtection="0"/>
    <xf numFmtId="0" fontId="32" fillId="45" borderId="2" applyNumberFormat="0" applyAlignment="0" applyProtection="0"/>
    <xf numFmtId="0" fontId="23" fillId="46" borderId="3" applyNumberFormat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0" fillId="0" borderId="4" applyNumberFormat="0" applyFill="0" applyAlignment="0" applyProtection="0"/>
    <xf numFmtId="0" fontId="20" fillId="0" borderId="5" applyNumberFormat="0" applyFill="0" applyAlignment="0" applyProtection="0"/>
    <xf numFmtId="0" fontId="61" fillId="0" borderId="6" applyNumberFormat="0" applyFill="0" applyAlignment="0" applyProtection="0"/>
    <xf numFmtId="0" fontId="21" fillId="0" borderId="7" applyNumberFormat="0" applyFill="0" applyAlignment="0" applyProtection="0"/>
    <xf numFmtId="0" fontId="62" fillId="0" borderId="8" applyNumberFormat="0" applyFill="0" applyAlignment="0" applyProtection="0"/>
    <xf numFmtId="0" fontId="22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3" fillId="47" borderId="10" applyNumberFormat="0" applyAlignment="0" applyProtection="0"/>
    <xf numFmtId="0" fontId="23" fillId="46" borderId="3" applyNumberFormat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7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65" fillId="0" borderId="11" applyNumberFormat="0" applyFill="0" applyAlignment="0" applyProtection="0"/>
    <xf numFmtId="0" fontId="25" fillId="0" borderId="12" applyNumberFormat="0" applyFill="0" applyAlignment="0" applyProtection="0"/>
    <xf numFmtId="0" fontId="18" fillId="15" borderId="2" applyNumberFormat="0" applyAlignment="0" applyProtection="0"/>
    <xf numFmtId="0" fontId="0" fillId="48" borderId="13" applyNumberFormat="0" applyFont="0" applyAlignment="0" applyProtection="0"/>
    <xf numFmtId="0" fontId="9" fillId="49" borderId="14" applyNumberFormat="0" applyFont="0" applyAlignment="0" applyProtection="0"/>
    <xf numFmtId="0" fontId="66" fillId="50" borderId="0" applyNumberFormat="0" applyBorder="0" applyAlignment="0" applyProtection="0"/>
    <xf numFmtId="0" fontId="26" fillId="9" borderId="0" applyNumberFormat="0" applyBorder="0" applyAlignment="0" applyProtection="0"/>
    <xf numFmtId="0" fontId="67" fillId="51" borderId="15" applyNumberFormat="0" applyAlignment="0" applyProtection="0"/>
    <xf numFmtId="0" fontId="27" fillId="45" borderId="16" applyNumberFormat="0" applyAlignment="0" applyProtection="0"/>
    <xf numFmtId="0" fontId="25" fillId="0" borderId="12" applyNumberFormat="0" applyFill="0" applyAlignment="0" applyProtection="0"/>
    <xf numFmtId="0" fontId="6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52" borderId="0" applyNumberFormat="0" applyBorder="0" applyAlignment="0" applyProtection="0"/>
    <xf numFmtId="0" fontId="57" fillId="0" borderId="0">
      <alignment/>
      <protection/>
    </xf>
    <xf numFmtId="0" fontId="3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49" borderId="14" applyNumberFormat="0" applyFont="0" applyAlignment="0" applyProtection="0"/>
    <xf numFmtId="0" fontId="27" fillId="45" borderId="16" applyNumberFormat="0" applyAlignment="0" applyProtection="0"/>
    <xf numFmtId="0" fontId="69" fillId="0" borderId="17" applyNumberFormat="0" applyFill="0" applyAlignment="0" applyProtection="0"/>
    <xf numFmtId="0" fontId="29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53" borderId="0" applyNumberFormat="0" applyBorder="0" applyAlignment="0" applyProtection="0"/>
    <xf numFmtId="0" fontId="30" fillId="7" borderId="0" applyNumberFormat="0" applyBorder="0" applyAlignment="0" applyProtection="0"/>
    <xf numFmtId="0" fontId="71" fillId="54" borderId="0" applyNumberFormat="0" applyBorder="0" applyAlignment="0" applyProtection="0"/>
    <xf numFmtId="0" fontId="31" fillId="52" borderId="0" applyNumberFormat="0" applyBorder="0" applyAlignment="0" applyProtection="0"/>
    <xf numFmtId="0" fontId="72" fillId="51" borderId="1" applyNumberFormat="0" applyAlignment="0" applyProtection="0"/>
    <xf numFmtId="0" fontId="32" fillId="45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18" applyNumberFormat="0" applyFill="0" applyAlignment="0" applyProtection="0"/>
    <xf numFmtId="0" fontId="24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137" applyFont="1">
      <alignment/>
      <protection/>
    </xf>
    <xf numFmtId="3" fontId="2" fillId="0" borderId="0" xfId="137" applyNumberFormat="1" applyFont="1">
      <alignment/>
      <protection/>
    </xf>
    <xf numFmtId="0" fontId="2" fillId="0" borderId="0" xfId="137" applyFont="1" applyAlignment="1">
      <alignment wrapText="1"/>
      <protection/>
    </xf>
    <xf numFmtId="0" fontId="3" fillId="0" borderId="0" xfId="137" applyFont="1" applyAlignment="1">
      <alignment horizontal="center" vertical="center"/>
      <protection/>
    </xf>
    <xf numFmtId="0" fontId="4" fillId="0" borderId="0" xfId="137" applyFont="1" applyAlignment="1">
      <alignment vertical="center"/>
      <protection/>
    </xf>
    <xf numFmtId="3" fontId="4" fillId="0" borderId="0" xfId="156" applyNumberFormat="1" applyFont="1" applyBorder="1" applyAlignment="1">
      <alignment vertical="center"/>
    </xf>
    <xf numFmtId="10" fontId="4" fillId="0" borderId="19" xfId="156" applyNumberFormat="1" applyFont="1" applyBorder="1" applyAlignment="1">
      <alignment vertical="center"/>
    </xf>
    <xf numFmtId="3" fontId="4" fillId="0" borderId="20" xfId="137" applyNumberFormat="1" applyFont="1" applyBorder="1" applyAlignment="1">
      <alignment vertical="center"/>
      <protection/>
    </xf>
    <xf numFmtId="0" fontId="4" fillId="0" borderId="21" xfId="137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2" fillId="0" borderId="0" xfId="137" applyFont="1" applyAlignment="1">
      <alignment vertical="center"/>
      <protection/>
    </xf>
    <xf numFmtId="3" fontId="2" fillId="0" borderId="0" xfId="156" applyNumberFormat="1" applyFont="1" applyFill="1" applyBorder="1" applyAlignment="1">
      <alignment vertical="center"/>
    </xf>
    <xf numFmtId="10" fontId="5" fillId="0" borderId="22" xfId="156" applyNumberFormat="1" applyFont="1" applyFill="1" applyBorder="1" applyAlignment="1">
      <alignment vertical="center"/>
    </xf>
    <xf numFmtId="3" fontId="5" fillId="0" borderId="0" xfId="137" applyNumberFormat="1" applyFont="1" applyAlignment="1">
      <alignment vertical="center"/>
      <protection/>
    </xf>
    <xf numFmtId="0" fontId="5" fillId="0" borderId="23" xfId="137" applyFont="1" applyBorder="1" applyAlignment="1">
      <alignment horizontal="left" vertical="center" wrapText="1" indent="2"/>
      <protection/>
    </xf>
    <xf numFmtId="0" fontId="4" fillId="0" borderId="0" xfId="137" applyFont="1">
      <alignment/>
      <protection/>
    </xf>
    <xf numFmtId="3" fontId="4" fillId="0" borderId="0" xfId="156" applyNumberFormat="1" applyFont="1" applyFill="1" applyBorder="1" applyAlignment="1">
      <alignment/>
    </xf>
    <xf numFmtId="10" fontId="6" fillId="0" borderId="22" xfId="156" applyNumberFormat="1" applyFont="1" applyFill="1" applyBorder="1" applyAlignment="1">
      <alignment/>
    </xf>
    <xf numFmtId="3" fontId="6" fillId="0" borderId="0" xfId="137" applyNumberFormat="1" applyFont="1">
      <alignment/>
      <protection/>
    </xf>
    <xf numFmtId="0" fontId="6" fillId="0" borderId="23" xfId="137" applyFont="1" applyBorder="1" applyAlignment="1">
      <alignment wrapText="1"/>
      <protection/>
    </xf>
    <xf numFmtId="0" fontId="2" fillId="0" borderId="0" xfId="0" applyFont="1" applyAlignment="1">
      <alignment/>
    </xf>
    <xf numFmtId="3" fontId="2" fillId="0" borderId="0" xfId="156" applyNumberFormat="1" applyFont="1" applyBorder="1" applyAlignment="1">
      <alignment vertical="center"/>
    </xf>
    <xf numFmtId="10" fontId="5" fillId="0" borderId="22" xfId="156" applyNumberFormat="1" applyFont="1" applyBorder="1" applyAlignment="1">
      <alignment vertical="center"/>
    </xf>
    <xf numFmtId="0" fontId="4" fillId="0" borderId="0" xfId="0" applyFont="1" applyAlignment="1">
      <alignment/>
    </xf>
    <xf numFmtId="3" fontId="4" fillId="0" borderId="0" xfId="156" applyNumberFormat="1" applyFont="1" applyBorder="1" applyAlignment="1">
      <alignment/>
    </xf>
    <xf numFmtId="10" fontId="6" fillId="0" borderId="22" xfId="156" applyNumberFormat="1" applyFont="1" applyBorder="1" applyAlignment="1">
      <alignment/>
    </xf>
    <xf numFmtId="3" fontId="4" fillId="0" borderId="0" xfId="0" applyNumberFormat="1" applyFont="1" applyAlignment="1">
      <alignment/>
    </xf>
    <xf numFmtId="10" fontId="6" fillId="0" borderId="22" xfId="156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23" xfId="0" applyFont="1" applyBorder="1" applyAlignment="1">
      <alignment horizontal="left" wrapText="1"/>
    </xf>
    <xf numFmtId="3" fontId="4" fillId="0" borderId="0" xfId="0" applyNumberFormat="1" applyFont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0" fontId="7" fillId="0" borderId="0" xfId="0" applyFont="1" applyAlignment="1">
      <alignment wrapText="1"/>
    </xf>
    <xf numFmtId="3" fontId="4" fillId="0" borderId="0" xfId="137" applyNumberFormat="1" applyFont="1" applyAlignment="1">
      <alignment horizontal="center" vertical="center"/>
      <protection/>
    </xf>
    <xf numFmtId="3" fontId="4" fillId="0" borderId="0" xfId="137" applyNumberFormat="1" applyFont="1" applyAlignment="1">
      <alignment horizontal="center"/>
      <protection/>
    </xf>
    <xf numFmtId="3" fontId="2" fillId="0" borderId="0" xfId="137" applyNumberFormat="1" applyFont="1" applyAlignment="1">
      <alignment horizontal="right" vertical="center"/>
      <protection/>
    </xf>
    <xf numFmtId="0" fontId="2" fillId="0" borderId="0" xfId="0" applyFont="1" applyAlignment="1">
      <alignment horizontal="left" vertical="center"/>
    </xf>
    <xf numFmtId="0" fontId="2" fillId="0" borderId="0" xfId="140" applyFont="1" applyAlignment="1">
      <alignment vertical="center"/>
      <protection/>
    </xf>
    <xf numFmtId="3" fontId="2" fillId="0" borderId="0" xfId="140" applyNumberFormat="1" applyFont="1" applyAlignment="1">
      <alignment vertical="center"/>
      <protection/>
    </xf>
    <xf numFmtId="0" fontId="2" fillId="0" borderId="0" xfId="140" applyFont="1" applyAlignment="1">
      <alignment vertical="center" wrapText="1"/>
      <protection/>
    </xf>
    <xf numFmtId="0" fontId="2" fillId="0" borderId="0" xfId="140" applyFont="1" applyAlignment="1">
      <alignment horizontal="center" vertical="center"/>
      <protection/>
    </xf>
    <xf numFmtId="3" fontId="73" fillId="0" borderId="0" xfId="140" applyNumberFormat="1" applyFont="1" applyAlignment="1">
      <alignment vertical="center"/>
      <protection/>
    </xf>
    <xf numFmtId="0" fontId="73" fillId="0" borderId="0" xfId="140" applyFont="1" applyAlignment="1">
      <alignment vertical="center" wrapText="1"/>
      <protection/>
    </xf>
    <xf numFmtId="0" fontId="74" fillId="0" borderId="0" xfId="140" applyFont="1" applyAlignment="1">
      <alignment vertical="center" wrapText="1"/>
      <protection/>
    </xf>
    <xf numFmtId="0" fontId="4" fillId="0" borderId="0" xfId="140" applyFont="1" applyAlignment="1">
      <alignment vertical="center"/>
      <protection/>
    </xf>
    <xf numFmtId="3" fontId="4" fillId="0" borderId="26" xfId="140" applyNumberFormat="1" applyFont="1" applyBorder="1" applyAlignment="1">
      <alignment horizontal="right" vertical="center" wrapText="1"/>
      <protection/>
    </xf>
    <xf numFmtId="3" fontId="4" fillId="0" borderId="27" xfId="140" applyNumberFormat="1" applyFont="1" applyBorder="1" applyAlignment="1">
      <alignment horizontal="right" vertical="center" wrapText="1"/>
      <protection/>
    </xf>
    <xf numFmtId="0" fontId="4" fillId="0" borderId="27" xfId="140" applyFont="1" applyBorder="1" applyAlignment="1">
      <alignment horizontal="center" vertical="center"/>
      <protection/>
    </xf>
    <xf numFmtId="0" fontId="2" fillId="0" borderId="28" xfId="140" applyFont="1" applyBorder="1" applyAlignment="1">
      <alignment horizontal="center" vertical="center"/>
      <protection/>
    </xf>
    <xf numFmtId="0" fontId="7" fillId="0" borderId="0" xfId="140" applyFont="1" applyAlignment="1">
      <alignment vertical="center"/>
      <protection/>
    </xf>
    <xf numFmtId="0" fontId="75" fillId="0" borderId="0" xfId="124" applyFont="1">
      <alignment/>
      <protection/>
    </xf>
    <xf numFmtId="3" fontId="2" fillId="0" borderId="26" xfId="136" applyNumberFormat="1" applyFont="1" applyBorder="1" applyAlignment="1">
      <alignment horizontal="center" vertical="center" wrapText="1"/>
      <protection/>
    </xf>
    <xf numFmtId="3" fontId="2" fillId="0" borderId="27" xfId="136" applyNumberFormat="1" applyFont="1" applyBorder="1" applyAlignment="1">
      <alignment horizontal="center" vertical="center" wrapText="1"/>
      <protection/>
    </xf>
    <xf numFmtId="0" fontId="2" fillId="0" borderId="27" xfId="140" applyFont="1" applyBorder="1" applyAlignment="1">
      <alignment vertical="center" wrapText="1"/>
      <protection/>
    </xf>
    <xf numFmtId="3" fontId="2" fillId="0" borderId="29" xfId="136" applyNumberFormat="1" applyFont="1" applyBorder="1" applyAlignment="1">
      <alignment horizontal="center" vertical="center" wrapText="1"/>
      <protection/>
    </xf>
    <xf numFmtId="3" fontId="2" fillId="0" borderId="30" xfId="136" applyNumberFormat="1" applyFont="1" applyBorder="1" applyAlignment="1">
      <alignment horizontal="center" vertical="center" wrapText="1"/>
      <protection/>
    </xf>
    <xf numFmtId="0" fontId="2" fillId="0" borderId="30" xfId="140" applyFont="1" applyBorder="1" applyAlignment="1">
      <alignment vertical="center" wrapText="1"/>
      <protection/>
    </xf>
    <xf numFmtId="0" fontId="2" fillId="0" borderId="31" xfId="140" applyFont="1" applyBorder="1" applyAlignment="1">
      <alignment horizontal="center" vertical="center"/>
      <protection/>
    </xf>
    <xf numFmtId="0" fontId="2" fillId="0" borderId="29" xfId="140" applyFont="1" applyBorder="1" applyAlignment="1">
      <alignment vertical="center" wrapText="1"/>
      <protection/>
    </xf>
    <xf numFmtId="0" fontId="15" fillId="0" borderId="30" xfId="140" applyFont="1" applyBorder="1" applyAlignment="1">
      <alignment vertical="center" wrapText="1"/>
      <protection/>
    </xf>
    <xf numFmtId="3" fontId="16" fillId="0" borderId="30" xfId="135" applyNumberFormat="1" applyFont="1" applyBorder="1" applyAlignment="1">
      <alignment vertical="center" wrapText="1"/>
      <protection/>
    </xf>
    <xf numFmtId="0" fontId="2" fillId="0" borderId="0" xfId="140" applyFont="1">
      <alignment/>
      <protection/>
    </xf>
    <xf numFmtId="0" fontId="2" fillId="0" borderId="0" xfId="138" applyFont="1" applyAlignment="1">
      <alignment vertical="center"/>
      <protection/>
    </xf>
    <xf numFmtId="3" fontId="4" fillId="0" borderId="29" xfId="136" applyNumberFormat="1" applyFont="1" applyBorder="1" applyAlignment="1">
      <alignment horizontal="center" vertical="center" wrapText="1"/>
      <protection/>
    </xf>
    <xf numFmtId="3" fontId="4" fillId="0" borderId="30" xfId="136" applyNumberFormat="1" applyFont="1" applyBorder="1" applyAlignment="1">
      <alignment horizontal="center" vertical="center" wrapText="1"/>
      <protection/>
    </xf>
    <xf numFmtId="0" fontId="2" fillId="0" borderId="0" xfId="136" applyFont="1" applyAlignment="1">
      <alignment vertical="center"/>
      <protection/>
    </xf>
    <xf numFmtId="0" fontId="15" fillId="0" borderId="0" xfId="140" applyFont="1" applyAlignment="1">
      <alignment horizontal="right" vertical="center"/>
      <protection/>
    </xf>
    <xf numFmtId="0" fontId="4" fillId="0" borderId="0" xfId="140" applyFont="1" applyAlignment="1">
      <alignment horizontal="center" vertical="center"/>
      <protection/>
    </xf>
    <xf numFmtId="0" fontId="2" fillId="0" borderId="0" xfId="134" applyFont="1">
      <alignment/>
      <protection/>
    </xf>
    <xf numFmtId="3" fontId="2" fillId="0" borderId="0" xfId="135" applyNumberFormat="1" applyFont="1" applyAlignment="1">
      <alignment horizontal="left"/>
      <protection/>
    </xf>
    <xf numFmtId="0" fontId="2" fillId="0" borderId="0" xfId="134" applyFont="1" applyAlignment="1">
      <alignment horizontal="center"/>
      <protection/>
    </xf>
    <xf numFmtId="0" fontId="15" fillId="0" borderId="0" xfId="140" applyFont="1" applyAlignment="1">
      <alignment horizontal="center" vertical="center"/>
      <protection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15" fillId="0" borderId="22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3" fontId="15" fillId="0" borderId="22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top"/>
    </xf>
    <xf numFmtId="3" fontId="2" fillId="0" borderId="22" xfId="0" applyNumberFormat="1" applyFont="1" applyBorder="1" applyAlignment="1">
      <alignment/>
    </xf>
    <xf numFmtId="0" fontId="2" fillId="0" borderId="0" xfId="0" applyFont="1" applyAlignment="1">
      <alignment horizontal="left" indent="2"/>
    </xf>
    <xf numFmtId="0" fontId="2" fillId="0" borderId="23" xfId="0" applyFont="1" applyBorder="1" applyAlignment="1">
      <alignment horizontal="center"/>
    </xf>
    <xf numFmtId="3" fontId="4" fillId="0" borderId="32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3" fontId="3" fillId="0" borderId="33" xfId="0" applyNumberFormat="1" applyFont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4" fillId="0" borderId="0" xfId="141" applyFont="1" applyAlignment="1">
      <alignment vertical="center"/>
      <protection/>
    </xf>
    <xf numFmtId="0" fontId="15" fillId="0" borderId="0" xfId="141" applyFont="1" applyAlignment="1">
      <alignment vertical="center"/>
      <protection/>
    </xf>
    <xf numFmtId="0" fontId="2" fillId="0" borderId="0" xfId="141" applyFont="1" applyAlignment="1">
      <alignment vertical="center"/>
      <protection/>
    </xf>
    <xf numFmtId="0" fontId="15" fillId="0" borderId="0" xfId="141" applyFont="1" applyAlignment="1">
      <alignment horizontal="center" vertical="center"/>
      <protection/>
    </xf>
    <xf numFmtId="0" fontId="2" fillId="0" borderId="0" xfId="141" applyFont="1" applyAlignment="1">
      <alignment horizontal="right" vertical="center"/>
      <protection/>
    </xf>
    <xf numFmtId="0" fontId="7" fillId="0" borderId="0" xfId="0" applyFont="1" applyAlignment="1">
      <alignment horizontal="center"/>
    </xf>
    <xf numFmtId="0" fontId="7" fillId="0" borderId="0" xfId="141" applyFont="1" applyAlignment="1">
      <alignment horizontal="center" vertical="center"/>
      <protection/>
    </xf>
    <xf numFmtId="0" fontId="4" fillId="0" borderId="34" xfId="139" applyFont="1" applyBorder="1" applyAlignment="1">
      <alignment horizontal="center" vertical="center" wrapText="1"/>
      <protection/>
    </xf>
    <xf numFmtId="0" fontId="4" fillId="0" borderId="35" xfId="139" applyFont="1" applyBorder="1" applyAlignment="1">
      <alignment horizontal="center" vertical="center"/>
      <protection/>
    </xf>
    <xf numFmtId="0" fontId="4" fillId="0" borderId="36" xfId="139" applyFont="1" applyBorder="1" applyAlignment="1">
      <alignment horizontal="center" vertical="center"/>
      <protection/>
    </xf>
    <xf numFmtId="0" fontId="2" fillId="0" borderId="37" xfId="139" applyFont="1" applyBorder="1" applyAlignment="1">
      <alignment horizontal="left" vertical="center" indent="1"/>
      <protection/>
    </xf>
    <xf numFmtId="0" fontId="2" fillId="0" borderId="38" xfId="139" applyFont="1" applyBorder="1" applyAlignment="1">
      <alignment horizontal="left" vertical="center" indent="1"/>
      <protection/>
    </xf>
    <xf numFmtId="0" fontId="2" fillId="0" borderId="39" xfId="139" applyFont="1" applyBorder="1" applyAlignment="1">
      <alignment horizontal="left" vertical="center" indent="1"/>
      <protection/>
    </xf>
    <xf numFmtId="164" fontId="2" fillId="0" borderId="39" xfId="139" applyNumberFormat="1" applyFont="1" applyBorder="1" applyAlignment="1" applyProtection="1">
      <alignment vertical="center"/>
      <protection locked="0"/>
    </xf>
    <xf numFmtId="164" fontId="2" fillId="0" borderId="40" xfId="139" applyNumberFormat="1" applyFont="1" applyBorder="1" applyAlignment="1">
      <alignment vertical="center"/>
      <protection/>
    </xf>
    <xf numFmtId="3" fontId="2" fillId="0" borderId="40" xfId="139" applyNumberFormat="1" applyFont="1" applyBorder="1" applyAlignment="1">
      <alignment vertical="center"/>
      <protection/>
    </xf>
    <xf numFmtId="0" fontId="2" fillId="0" borderId="39" xfId="139" applyFont="1" applyBorder="1" applyAlignment="1">
      <alignment horizontal="left" vertical="center" wrapText="1" indent="1"/>
      <protection/>
    </xf>
    <xf numFmtId="0" fontId="2" fillId="0" borderId="41" xfId="139" applyFont="1" applyBorder="1" applyAlignment="1">
      <alignment horizontal="left" vertical="center" indent="1"/>
      <protection/>
    </xf>
    <xf numFmtId="0" fontId="4" fillId="0" borderId="42" xfId="139" applyFont="1" applyBorder="1" applyAlignment="1">
      <alignment horizontal="left" vertical="center" indent="1"/>
      <protection/>
    </xf>
    <xf numFmtId="164" fontId="4" fillId="0" borderId="42" xfId="139" applyNumberFormat="1" applyFont="1" applyBorder="1" applyAlignment="1">
      <alignment vertical="center"/>
      <protection/>
    </xf>
    <xf numFmtId="164" fontId="4" fillId="0" borderId="24" xfId="139" applyNumberFormat="1" applyFont="1" applyBorder="1" applyAlignment="1">
      <alignment vertical="center"/>
      <protection/>
    </xf>
    <xf numFmtId="0" fontId="2" fillId="0" borderId="43" xfId="139" applyFont="1" applyBorder="1" applyAlignment="1">
      <alignment horizontal="left" vertical="center" indent="1"/>
      <protection/>
    </xf>
    <xf numFmtId="0" fontId="2" fillId="0" borderId="44" xfId="139" applyFont="1" applyBorder="1" applyAlignment="1">
      <alignment horizontal="left" vertical="center" indent="1"/>
      <protection/>
    </xf>
    <xf numFmtId="0" fontId="2" fillId="0" borderId="45" xfId="139" applyFont="1" applyBorder="1" applyAlignment="1">
      <alignment horizontal="left" vertical="center" indent="1"/>
      <protection/>
    </xf>
    <xf numFmtId="164" fontId="2" fillId="0" borderId="45" xfId="139" applyNumberFormat="1" applyFont="1" applyBorder="1" applyAlignment="1" applyProtection="1">
      <alignment vertical="center"/>
      <protection locked="0"/>
    </xf>
    <xf numFmtId="0" fontId="2" fillId="0" borderId="46" xfId="139" applyFont="1" applyBorder="1" applyAlignment="1">
      <alignment horizontal="left" vertical="center" indent="1"/>
      <protection/>
    </xf>
    <xf numFmtId="0" fontId="2" fillId="0" borderId="47" xfId="139" applyFont="1" applyBorder="1" applyAlignment="1">
      <alignment horizontal="left" vertical="center" indent="1"/>
      <protection/>
    </xf>
    <xf numFmtId="0" fontId="2" fillId="0" borderId="34" xfId="139" applyFont="1" applyBorder="1" applyAlignment="1">
      <alignment horizontal="left" vertical="center" indent="1"/>
      <protection/>
    </xf>
    <xf numFmtId="0" fontId="4" fillId="0" borderId="48" xfId="139" applyFont="1" applyBorder="1" applyAlignment="1">
      <alignment horizontal="left" vertical="center" indent="1"/>
      <protection/>
    </xf>
    <xf numFmtId="164" fontId="4" fillId="0" borderId="48" xfId="139" applyNumberFormat="1" applyFont="1" applyBorder="1" applyAlignment="1">
      <alignment vertical="center"/>
      <protection/>
    </xf>
    <xf numFmtId="164" fontId="4" fillId="0" borderId="25" xfId="139" applyNumberFormat="1" applyFont="1" applyBorder="1" applyAlignment="1">
      <alignment vertical="center"/>
      <protection/>
    </xf>
    <xf numFmtId="0" fontId="4" fillId="0" borderId="49" xfId="139" applyFont="1" applyBorder="1" applyAlignment="1">
      <alignment horizontal="left" indent="1"/>
      <protection/>
    </xf>
    <xf numFmtId="164" fontId="4" fillId="0" borderId="49" xfId="139" applyNumberFormat="1" applyFont="1" applyBorder="1">
      <alignment/>
      <protection/>
    </xf>
    <xf numFmtId="164" fontId="4" fillId="0" borderId="50" xfId="139" applyNumberFormat="1" applyFont="1" applyBorder="1" applyAlignment="1" quotePrefix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137" applyFont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3" fontId="4" fillId="0" borderId="48" xfId="0" applyNumberFormat="1" applyFont="1" applyBorder="1" applyAlignment="1">
      <alignment horizontal="center" vertical="center"/>
    </xf>
    <xf numFmtId="3" fontId="4" fillId="0" borderId="4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2" fillId="0" borderId="0" xfId="137" applyNumberFormat="1" applyFont="1" applyAlignment="1">
      <alignment horizontal="right" vertical="center"/>
      <protection/>
    </xf>
    <xf numFmtId="0" fontId="4" fillId="0" borderId="0" xfId="137" applyFont="1" applyAlignment="1">
      <alignment horizontal="center"/>
      <protection/>
    </xf>
    <xf numFmtId="3" fontId="4" fillId="0" borderId="52" xfId="136" applyNumberFormat="1" applyFont="1" applyBorder="1" applyAlignment="1">
      <alignment horizontal="center" vertical="center" wrapText="1"/>
      <protection/>
    </xf>
    <xf numFmtId="3" fontId="4" fillId="0" borderId="53" xfId="136" applyNumberFormat="1" applyFont="1" applyBorder="1" applyAlignment="1">
      <alignment horizontal="center" vertical="center" wrapText="1"/>
      <protection/>
    </xf>
    <xf numFmtId="3" fontId="4" fillId="0" borderId="54" xfId="136" applyNumberFormat="1" applyFont="1" applyBorder="1" applyAlignment="1">
      <alignment horizontal="center" vertical="center" wrapText="1"/>
      <protection/>
    </xf>
    <xf numFmtId="3" fontId="4" fillId="0" borderId="55" xfId="136" applyNumberFormat="1" applyFont="1" applyBorder="1" applyAlignment="1">
      <alignment horizontal="center" vertical="center" wrapText="1"/>
      <protection/>
    </xf>
    <xf numFmtId="0" fontId="4" fillId="0" borderId="0" xfId="140" applyFont="1" applyAlignment="1">
      <alignment horizontal="center" vertical="center"/>
      <protection/>
    </xf>
    <xf numFmtId="0" fontId="15" fillId="0" borderId="0" xfId="140" applyFont="1" applyAlignment="1">
      <alignment horizontal="center" vertical="center"/>
      <protection/>
    </xf>
    <xf numFmtId="0" fontId="2" fillId="0" borderId="56" xfId="136" applyFont="1" applyBorder="1" applyAlignment="1">
      <alignment horizontal="center" vertical="center" textRotation="90"/>
      <protection/>
    </xf>
    <xf numFmtId="0" fontId="2" fillId="0" borderId="57" xfId="136" applyFont="1" applyBorder="1" applyAlignment="1">
      <alignment horizontal="center" vertical="center" textRotation="90"/>
      <protection/>
    </xf>
    <xf numFmtId="0" fontId="4" fillId="0" borderId="52" xfId="136" applyFont="1" applyBorder="1" applyAlignment="1">
      <alignment horizontal="center" vertical="center" wrapText="1"/>
      <protection/>
    </xf>
    <xf numFmtId="0" fontId="4" fillId="0" borderId="53" xfId="136" applyFont="1" applyBorder="1" applyAlignment="1">
      <alignment horizontal="center" vertical="center" wrapText="1"/>
      <protection/>
    </xf>
    <xf numFmtId="0" fontId="15" fillId="0" borderId="0" xfId="141" applyFont="1" applyAlignment="1">
      <alignment horizontal="center" vertical="center"/>
      <protection/>
    </xf>
    <xf numFmtId="0" fontId="37" fillId="0" borderId="58" xfId="139" applyFont="1" applyBorder="1" applyAlignment="1">
      <alignment horizontal="left" vertical="center" indent="1"/>
      <protection/>
    </xf>
    <xf numFmtId="0" fontId="37" fillId="0" borderId="33" xfId="139" applyFont="1" applyBorder="1" applyAlignment="1">
      <alignment horizontal="left" vertical="center" indent="1"/>
      <protection/>
    </xf>
    <xf numFmtId="0" fontId="37" fillId="0" borderId="59" xfId="139" applyFont="1" applyBorder="1" applyAlignment="1">
      <alignment horizontal="left" vertical="center" indent="1"/>
      <protection/>
    </xf>
    <xf numFmtId="0" fontId="37" fillId="0" borderId="60" xfId="139" applyFont="1" applyBorder="1" applyAlignment="1">
      <alignment horizontal="left" vertical="center" indent="1"/>
      <protection/>
    </xf>
    <xf numFmtId="0" fontId="37" fillId="0" borderId="20" xfId="139" applyFont="1" applyBorder="1" applyAlignment="1">
      <alignment horizontal="left" vertical="center" indent="1"/>
      <protection/>
    </xf>
    <xf numFmtId="0" fontId="37" fillId="0" borderId="19" xfId="139" applyFont="1" applyBorder="1" applyAlignment="1">
      <alignment horizontal="left" vertical="center" indent="1"/>
      <protection/>
    </xf>
    <xf numFmtId="0" fontId="4" fillId="0" borderId="0" xfId="141" applyFont="1" applyAlignment="1">
      <alignment horizontal="center" vertical="center"/>
      <protection/>
    </xf>
    <xf numFmtId="0" fontId="4" fillId="0" borderId="21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3" fillId="0" borderId="33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</cellXfs>
  <cellStyles count="146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3. jelölőszín" xfId="35"/>
    <cellStyle name="4. jelölőszín" xfId="36"/>
    <cellStyle name="40% - 1. jelölőszín" xfId="37"/>
    <cellStyle name="40% - 1. jelölőszín 2" xfId="38"/>
    <cellStyle name="40% - 2. jelölőszín" xfId="39"/>
    <cellStyle name="40% - 2. jelölőszín 2" xfId="40"/>
    <cellStyle name="40% - 3. jelölőszín" xfId="41"/>
    <cellStyle name="40% - 3. jelölőszín 2" xfId="42"/>
    <cellStyle name="40% - 4. jelölőszín" xfId="43"/>
    <cellStyle name="40% - 4. jelölőszín 2" xfId="44"/>
    <cellStyle name="40% - 5. jelölőszín" xfId="45"/>
    <cellStyle name="40% - 5. jelölőszín 2" xfId="46"/>
    <cellStyle name="40% - 6. jelölőszín" xfId="47"/>
    <cellStyle name="40% - 6. jelölőszín 2" xfId="48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5. jelölőszín" xfId="55"/>
    <cellStyle name="6. jelölőszín" xfId="56"/>
    <cellStyle name="60% - 1. jelölőszín" xfId="57"/>
    <cellStyle name="60% - 1. jelölőszín 2" xfId="58"/>
    <cellStyle name="60% - 2. jelölőszín" xfId="59"/>
    <cellStyle name="60% - 2. jelölőszín 2" xfId="60"/>
    <cellStyle name="60% - 3. jelölőszín" xfId="61"/>
    <cellStyle name="60% - 3. jelölőszín 2" xfId="62"/>
    <cellStyle name="60% - 4. jelölőszín" xfId="63"/>
    <cellStyle name="60% - 4. jelölőszín 2" xfId="64"/>
    <cellStyle name="60% - 5. jelölőszín" xfId="65"/>
    <cellStyle name="60% - 5. jelölőszín 2" xfId="66"/>
    <cellStyle name="60% - 6. jelölőszín" xfId="67"/>
    <cellStyle name="60% - 6. jelölőszín 2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Bad" xfId="81"/>
    <cellStyle name="Bevitel" xfId="82"/>
    <cellStyle name="Bevitel 2" xfId="83"/>
    <cellStyle name="Calculation" xfId="84"/>
    <cellStyle name="Check Cell" xfId="85"/>
    <cellStyle name="Cím" xfId="86"/>
    <cellStyle name="Cím 2" xfId="87"/>
    <cellStyle name="Címsor 1" xfId="88"/>
    <cellStyle name="Címsor 1 2" xfId="89"/>
    <cellStyle name="Címsor 2" xfId="90"/>
    <cellStyle name="Címsor 2 2" xfId="91"/>
    <cellStyle name="Címsor 3" xfId="92"/>
    <cellStyle name="Címsor 3 2" xfId="93"/>
    <cellStyle name="Címsor 4" xfId="94"/>
    <cellStyle name="Címsor 4 2" xfId="95"/>
    <cellStyle name="Ellenőrzőcella" xfId="96"/>
    <cellStyle name="Ellenőrzőcella 2" xfId="97"/>
    <cellStyle name="Explanatory Text" xfId="98"/>
    <cellStyle name="Comma" xfId="99"/>
    <cellStyle name="Comma [0]" xfId="100"/>
    <cellStyle name="Ezres 2" xfId="101"/>
    <cellStyle name="Ezres 3" xfId="102"/>
    <cellStyle name="Ezres 4" xfId="103"/>
    <cellStyle name="Figyelmeztetés" xfId="104"/>
    <cellStyle name="Figyelmeztetés 2" xfId="105"/>
    <cellStyle name="Good" xfId="106"/>
    <cellStyle name="Heading 1" xfId="107"/>
    <cellStyle name="Heading 2" xfId="108"/>
    <cellStyle name="Heading 3" xfId="109"/>
    <cellStyle name="Heading 4" xfId="110"/>
    <cellStyle name="Hivatkozott cella" xfId="111"/>
    <cellStyle name="Hivatkozott cella 2" xfId="112"/>
    <cellStyle name="Input" xfId="113"/>
    <cellStyle name="Jegyzet" xfId="114"/>
    <cellStyle name="Jegyzet 2" xfId="115"/>
    <cellStyle name="Jó" xfId="116"/>
    <cellStyle name="Jó 2" xfId="117"/>
    <cellStyle name="Kimenet" xfId="118"/>
    <cellStyle name="Kimenet 2" xfId="119"/>
    <cellStyle name="Linked Cell" xfId="120"/>
    <cellStyle name="Magyarázó szöveg" xfId="121"/>
    <cellStyle name="Magyarázó szöveg 2" xfId="122"/>
    <cellStyle name="Neutral" xfId="123"/>
    <cellStyle name="Normál 13" xfId="124"/>
    <cellStyle name="Normál 2" xfId="125"/>
    <cellStyle name="Normál 3" xfId="126"/>
    <cellStyle name="Normál 4" xfId="127"/>
    <cellStyle name="Normál 5" xfId="128"/>
    <cellStyle name="Normál 5 2" xfId="129"/>
    <cellStyle name="Normál 6" xfId="130"/>
    <cellStyle name="Normál 6 2" xfId="131"/>
    <cellStyle name="Normál 7" xfId="132"/>
    <cellStyle name="Normál 7 2" xfId="133"/>
    <cellStyle name="Normál 8 3" xfId="134"/>
    <cellStyle name="Normál_2007.évi konc. összefoglaló bevétel 2" xfId="135"/>
    <cellStyle name="Normál_2008.évi költségvetési javaslat" xfId="136"/>
    <cellStyle name="Normál_2011koltsegvetes (2) 2" xfId="137"/>
    <cellStyle name="Normál_irodai végleges intézményekkel" xfId="138"/>
    <cellStyle name="Normál_SEGEDLETEK" xfId="139"/>
    <cellStyle name="Normál_Városfejlesztési Iroda - 2008. kv. tervezés" xfId="140"/>
    <cellStyle name="Normál_Városfejlesztési Iroda - 2008. kv. tervezés 2 2" xfId="141"/>
    <cellStyle name="Note" xfId="142"/>
    <cellStyle name="Output" xfId="143"/>
    <cellStyle name="Összesen" xfId="144"/>
    <cellStyle name="Összesen 2" xfId="145"/>
    <cellStyle name="Currency" xfId="146"/>
    <cellStyle name="Currency [0]" xfId="147"/>
    <cellStyle name="Rossz" xfId="148"/>
    <cellStyle name="Rossz 2" xfId="149"/>
    <cellStyle name="Semleges" xfId="150"/>
    <cellStyle name="Semleges 2" xfId="151"/>
    <cellStyle name="Számítás" xfId="152"/>
    <cellStyle name="Számítás 2" xfId="153"/>
    <cellStyle name="Percent" xfId="154"/>
    <cellStyle name="Százalék 2" xfId="155"/>
    <cellStyle name="Százalék 3" xfId="156"/>
    <cellStyle name="Title" xfId="157"/>
    <cellStyle name="Total" xfId="158"/>
    <cellStyle name="Warning Text" xfId="1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AZ ÖNKORMÁNYZAT BEVÉTELEINEK ALAKULÁSA 2020-2022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
 ÉVEKBEN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071"/>
          <c:y val="0.11775"/>
          <c:w val="0.571"/>
          <c:h val="0.83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'[1]Munka1'!$A$6</c:f>
              <c:strCache>
                <c:ptCount val="1"/>
                <c:pt idx="0">
                  <c:v>Központi koltségvetési támogatások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('[1]Munka1'!$B$4:$D$4,'[1]Munka1'!$B$15:$D$15)</c:f>
              <c:strCache>
                <c:ptCount val="3"/>
                <c:pt idx="0">
                  <c:v>2020.ÉVI TÉNY  </c:v>
                </c:pt>
                <c:pt idx="1">
                  <c:v>2021.ÉVI VÁRHATÓ   </c:v>
                </c:pt>
                <c:pt idx="2">
                  <c:v>2022.ÉVI TERV </c:v>
                </c:pt>
              </c:strCache>
            </c:strRef>
          </c:cat>
          <c:val>
            <c:numRef>
              <c:f>'[1]Munka1'!$B$6:$D$6</c:f>
              <c:numCache>
                <c:ptCount val="3"/>
                <c:pt idx="0">
                  <c:v>3717227</c:v>
                </c:pt>
                <c:pt idx="1">
                  <c:v>5034201</c:v>
                </c:pt>
                <c:pt idx="2">
                  <c:v>5274218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'[1]Munka1'!$A$8</c:f>
              <c:strCache>
                <c:ptCount val="1"/>
                <c:pt idx="0">
                  <c:v>Működési célú támogatások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('[1]Munka1'!$B$4:$D$4,'[1]Munka1'!$B$15:$D$15)</c:f>
              <c:strCache>
                <c:ptCount val="3"/>
                <c:pt idx="0">
                  <c:v>2020.ÉVI TÉNY  </c:v>
                </c:pt>
                <c:pt idx="1">
                  <c:v>2021.ÉVI VÁRHATÓ   </c:v>
                </c:pt>
                <c:pt idx="2">
                  <c:v>2022.ÉVI TERV </c:v>
                </c:pt>
              </c:strCache>
            </c:strRef>
          </c:cat>
          <c:val>
            <c:numRef>
              <c:f>'[1]Munka1'!$B$8:$D$8</c:f>
              <c:numCache>
                <c:ptCount val="3"/>
                <c:pt idx="0">
                  <c:v>1977710</c:v>
                </c:pt>
                <c:pt idx="1">
                  <c:v>2324994</c:v>
                </c:pt>
                <c:pt idx="2">
                  <c:v>1145963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'[1]Munka1'!$A$9</c:f>
              <c:strCache>
                <c:ptCount val="1"/>
                <c:pt idx="0">
                  <c:v>Közhatalmi bevételek (helyi adók,egyéb pótlék, bírság)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('[1]Munka1'!$B$4:$D$4,'[1]Munka1'!$B$15:$D$15)</c:f>
              <c:strCache>
                <c:ptCount val="3"/>
                <c:pt idx="0">
                  <c:v>2020.ÉVI TÉNY  </c:v>
                </c:pt>
                <c:pt idx="1">
                  <c:v>2021.ÉVI VÁRHATÓ   </c:v>
                </c:pt>
                <c:pt idx="2">
                  <c:v>2022.ÉVI TERV </c:v>
                </c:pt>
              </c:strCache>
            </c:strRef>
          </c:cat>
          <c:val>
            <c:numRef>
              <c:f>'[1]Munka1'!$B$9:$D$9</c:f>
              <c:numCache>
                <c:ptCount val="3"/>
                <c:pt idx="0">
                  <c:v>8663683</c:v>
                </c:pt>
                <c:pt idx="1">
                  <c:v>8207677</c:v>
                </c:pt>
                <c:pt idx="2">
                  <c:v>7599100</c:v>
                </c:pt>
              </c:numCache>
            </c:numRef>
          </c:val>
          <c:shape val="box"/>
        </c:ser>
        <c:ser>
          <c:idx val="4"/>
          <c:order val="3"/>
          <c:tx>
            <c:strRef>
              <c:f>'[1]Munka1'!$A$10</c:f>
              <c:strCache>
                <c:ptCount val="1"/>
                <c:pt idx="0">
                  <c:v>Ingatlanok és tárgyi eszközök értékesítése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('[1]Munka1'!$B$4:$D$4,'[1]Munka1'!$B$15:$D$15)</c:f>
              <c:strCache>
                <c:ptCount val="3"/>
                <c:pt idx="0">
                  <c:v>2020.ÉVI TÉNY  </c:v>
                </c:pt>
                <c:pt idx="1">
                  <c:v>2021.ÉVI VÁRHATÓ   </c:v>
                </c:pt>
                <c:pt idx="2">
                  <c:v>2022.ÉVI TERV </c:v>
                </c:pt>
              </c:strCache>
            </c:strRef>
          </c:cat>
          <c:val>
            <c:numRef>
              <c:f>'[1]Munka1'!$B$10:$D$10</c:f>
              <c:numCache>
                <c:ptCount val="3"/>
                <c:pt idx="0">
                  <c:v>37339</c:v>
                </c:pt>
                <c:pt idx="1">
                  <c:v>848081</c:v>
                </c:pt>
                <c:pt idx="2">
                  <c:v>427000</c:v>
                </c:pt>
              </c:numCache>
            </c:numRef>
          </c:val>
          <c:shape val="box"/>
        </c:ser>
        <c:ser>
          <c:idx val="5"/>
          <c:order val="4"/>
          <c:tx>
            <c:strRef>
              <c:f>'[1]Munka1'!$A$11</c:f>
              <c:strCache>
                <c:ptCount val="1"/>
                <c:pt idx="0">
                  <c:v>Működési bevételek 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('[1]Munka1'!$B$4:$D$4,'[1]Munka1'!$B$15:$D$15)</c:f>
              <c:strCache>
                <c:ptCount val="3"/>
                <c:pt idx="0">
                  <c:v>2020.ÉVI TÉNY  </c:v>
                </c:pt>
                <c:pt idx="1">
                  <c:v>2021.ÉVI VÁRHATÓ   </c:v>
                </c:pt>
                <c:pt idx="2">
                  <c:v>2022.ÉVI TERV </c:v>
                </c:pt>
              </c:strCache>
            </c:strRef>
          </c:cat>
          <c:val>
            <c:numRef>
              <c:f>'[1]Munka1'!$B$11:$D$11</c:f>
              <c:numCache>
                <c:ptCount val="3"/>
                <c:pt idx="0">
                  <c:v>1601206</c:v>
                </c:pt>
                <c:pt idx="1">
                  <c:v>5919746</c:v>
                </c:pt>
                <c:pt idx="2">
                  <c:v>5979804</c:v>
                </c:pt>
              </c:numCache>
            </c:numRef>
          </c:val>
          <c:shape val="box"/>
        </c:ser>
        <c:ser>
          <c:idx val="7"/>
          <c:order val="5"/>
          <c:tx>
            <c:strRef>
              <c:f>'[1]Munka1'!$A$12</c:f>
              <c:strCache>
                <c:ptCount val="1"/>
                <c:pt idx="0">
                  <c:v>Átvett pénzeszközök,felhalmozási bevételek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('[1]Munka1'!$B$4:$D$4,'[1]Munka1'!$B$15:$D$15)</c:f>
              <c:strCache>
                <c:ptCount val="3"/>
                <c:pt idx="0">
                  <c:v>2020.ÉVI TÉNY  </c:v>
                </c:pt>
                <c:pt idx="1">
                  <c:v>2021.ÉVI VÁRHATÓ   </c:v>
                </c:pt>
                <c:pt idx="2">
                  <c:v>2022.ÉVI TERV </c:v>
                </c:pt>
              </c:strCache>
            </c:strRef>
          </c:cat>
          <c:val>
            <c:numRef>
              <c:f>'[1]Munka1'!$B$12:$D$12</c:f>
              <c:numCache>
                <c:ptCount val="3"/>
                <c:pt idx="0">
                  <c:v>85642</c:v>
                </c:pt>
                <c:pt idx="1">
                  <c:v>17511104</c:v>
                </c:pt>
                <c:pt idx="2">
                  <c:v>15496874</c:v>
                </c:pt>
              </c:numCache>
            </c:numRef>
          </c:val>
          <c:shape val="box"/>
        </c:ser>
        <c:ser>
          <c:idx val="8"/>
          <c:order val="6"/>
          <c:tx>
            <c:strRef>
              <c:f>'[1]Munka1'!$A$13</c:f>
              <c:strCache>
                <c:ptCount val="1"/>
                <c:pt idx="0">
                  <c:v>Költségvetési maradvány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('[1]Munka1'!$B$4:$D$4,'[1]Munka1'!$B$15:$D$15)</c:f>
              <c:strCache>
                <c:ptCount val="3"/>
                <c:pt idx="0">
                  <c:v>2020.ÉVI TÉNY  </c:v>
                </c:pt>
                <c:pt idx="1">
                  <c:v>2021.ÉVI VÁRHATÓ   </c:v>
                </c:pt>
                <c:pt idx="2">
                  <c:v>2022.ÉVI TERV </c:v>
                </c:pt>
              </c:strCache>
            </c:strRef>
          </c:cat>
          <c:val>
            <c:numRef>
              <c:f>'[1]Munka1'!$B$13:$D$13</c:f>
              <c:numCache>
                <c:ptCount val="3"/>
                <c:pt idx="0">
                  <c:v>13993317</c:v>
                </c:pt>
                <c:pt idx="1">
                  <c:v>19065647</c:v>
                </c:pt>
                <c:pt idx="2">
                  <c:v>17922719</c:v>
                </c:pt>
              </c:numCache>
            </c:numRef>
          </c:val>
          <c:shape val="box"/>
        </c:ser>
        <c:ser>
          <c:idx val="9"/>
          <c:order val="7"/>
          <c:tx>
            <c:strRef>
              <c:f>'[1]Munka1'!$A$14</c:f>
              <c:strCache>
                <c:ptCount val="1"/>
                <c:pt idx="0">
                  <c:v>Hitelfelvétel</c:v>
                </c:pt>
              </c:strCache>
            </c:strRef>
          </c:tx>
          <c:spPr>
            <a:solidFill>
              <a:srgbClr val="997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('[1]Munka1'!$B$4:$D$4,'[1]Munka1'!$B$15:$D$15)</c:f>
              <c:strCache>
                <c:ptCount val="3"/>
                <c:pt idx="0">
                  <c:v>2020.ÉVI TÉNY  </c:v>
                </c:pt>
                <c:pt idx="1">
                  <c:v>2021.ÉVI VÁRHATÓ   </c:v>
                </c:pt>
                <c:pt idx="2">
                  <c:v>2022.ÉVI TERV </c:v>
                </c:pt>
              </c:strCache>
            </c:strRef>
          </c:cat>
          <c:val>
            <c:numRef>
              <c:f>'[1]Munka1'!$B$14:$D$14</c:f>
              <c:numCache>
                <c:ptCount val="3"/>
                <c:pt idx="0">
                  <c:v>645374</c:v>
                </c:pt>
                <c:pt idx="1">
                  <c:v>1176517</c:v>
                </c:pt>
                <c:pt idx="2">
                  <c:v>561891</c:v>
                </c:pt>
              </c:numCache>
            </c:numRef>
          </c:val>
          <c:shape val="box"/>
        </c:ser>
        <c:ser>
          <c:idx val="2"/>
          <c:order val="8"/>
          <c:tx>
            <c:strRef>
              <c:f>'[1]Munka1'!$A$7</c:f>
              <c:strCache>
                <c:ptCount val="1"/>
                <c:pt idx="0">
                  <c:v>Pályázati támogatások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('[1]Munka1'!$B$4:$D$4,'[1]Munka1'!$B$15:$D$15)</c:f>
              <c:strCache>
                <c:ptCount val="3"/>
                <c:pt idx="0">
                  <c:v>2020.ÉVI TÉNY  </c:v>
                </c:pt>
                <c:pt idx="1">
                  <c:v>2021.ÉVI VÁRHATÓ   </c:v>
                </c:pt>
                <c:pt idx="2">
                  <c:v>2022.ÉVI TERV </c:v>
                </c:pt>
              </c:strCache>
            </c:strRef>
          </c:cat>
          <c:val>
            <c:numRef>
              <c:f>'[1]Munka1'!$B$7:$D$7</c:f>
              <c:numCache>
                <c:ptCount val="3"/>
                <c:pt idx="0">
                  <c:v>10678577</c:v>
                </c:pt>
                <c:pt idx="1">
                  <c:v>13186961</c:v>
                </c:pt>
                <c:pt idx="2">
                  <c:v>4585557</c:v>
                </c:pt>
              </c:numCache>
            </c:numRef>
          </c:val>
          <c:shape val="box"/>
        </c:ser>
        <c:overlap val="100"/>
        <c:shape val="box"/>
        <c:axId val="18423992"/>
        <c:axId val="31598201"/>
      </c:bar3DChart>
      <c:catAx>
        <c:axId val="184239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598201"/>
        <c:crosses val="autoZero"/>
        <c:auto val="1"/>
        <c:lblOffset val="100"/>
        <c:tickLblSkip val="1"/>
        <c:noMultiLvlLbl val="0"/>
      </c:catAx>
      <c:valAx>
        <c:axId val="315982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Ezer forint</a:t>
                </a:r>
              </a:p>
            </c:rich>
          </c:tx>
          <c:layout>
            <c:manualLayout>
              <c:xMode val="factor"/>
              <c:yMode val="factor"/>
              <c:x val="0.01025"/>
              <c:y val="-0.4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423992"/>
        <c:crossesAt val="1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6945"/>
          <c:y val="0.1645"/>
          <c:w val="0.2975"/>
          <c:h val="0.3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AZ ÖNKORMÁNYZAT KIADÁSAINAK ALAKULÁSA A 2020-2022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ÉVEKBEN</a:t>
            </a:r>
          </a:p>
        </c:rich>
      </c:tx>
      <c:layout>
        <c:manualLayout>
          <c:xMode val="factor"/>
          <c:yMode val="factor"/>
          <c:x val="-0.03"/>
          <c:y val="0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71"/>
          <c:y val="0.08925"/>
          <c:w val="0.63475"/>
          <c:h val="0.84475"/>
        </c:manualLayout>
      </c:layout>
      <c:bar3DChart>
        <c:barDir val="col"/>
        <c:grouping val="standard"/>
        <c:varyColors val="0"/>
        <c:ser>
          <c:idx val="2"/>
          <c:order val="0"/>
          <c:tx>
            <c:strRef>
              <c:f>'[2]Munka1'!$B$8</c:f>
              <c:strCache>
                <c:ptCount val="1"/>
                <c:pt idx="0">
                  <c:v>Hiteltörlesztés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'[2]Munka1'!$C$6:$E$6</c:f>
              <c:strCache>
                <c:ptCount val="3"/>
                <c:pt idx="0">
                  <c:v>2020. évi tény</c:v>
                </c:pt>
                <c:pt idx="1">
                  <c:v>2021. évi várható</c:v>
                </c:pt>
                <c:pt idx="2">
                  <c:v>2022. évi terv</c:v>
                </c:pt>
              </c:strCache>
            </c:strRef>
          </c:cat>
          <c:val>
            <c:numRef>
              <c:f>'[2]Munka1'!$C$8:$E$8</c:f>
              <c:numCache>
                <c:ptCount val="3"/>
                <c:pt idx="0">
                  <c:v>108504</c:v>
                </c:pt>
                <c:pt idx="1">
                  <c:v>138187</c:v>
                </c:pt>
                <c:pt idx="2">
                  <c:v>214550</c:v>
                </c:pt>
              </c:numCache>
            </c:numRef>
          </c:val>
          <c:shape val="box"/>
        </c:ser>
        <c:ser>
          <c:idx val="3"/>
          <c:order val="1"/>
          <c:tx>
            <c:strRef>
              <c:f>'[2]Munka1'!$B$9</c:f>
              <c:strCache>
                <c:ptCount val="1"/>
                <c:pt idx="0">
                  <c:v>Beruházás, felújítás, egyéb felhalmozás</c:v>
                </c:pt>
              </c:strCache>
            </c:strRef>
          </c:tx>
          <c:spPr>
            <a:solidFill>
              <a:srgbClr val="2F559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'[2]Munka1'!$C$6:$E$6</c:f>
              <c:strCache>
                <c:ptCount val="3"/>
                <c:pt idx="0">
                  <c:v>2020. évi tény</c:v>
                </c:pt>
                <c:pt idx="1">
                  <c:v>2021. évi várható</c:v>
                </c:pt>
                <c:pt idx="2">
                  <c:v>2022. évi terv</c:v>
                </c:pt>
              </c:strCache>
            </c:strRef>
          </c:cat>
          <c:val>
            <c:numRef>
              <c:f>'[2]Munka1'!$C$9:$E$9</c:f>
              <c:numCache>
                <c:ptCount val="3"/>
                <c:pt idx="0">
                  <c:v>8872200</c:v>
                </c:pt>
                <c:pt idx="1">
                  <c:v>51456146</c:v>
                </c:pt>
                <c:pt idx="2">
                  <c:v>38804091</c:v>
                </c:pt>
              </c:numCache>
            </c:numRef>
          </c:val>
          <c:shape val="box"/>
        </c:ser>
        <c:ser>
          <c:idx val="4"/>
          <c:order val="2"/>
          <c:tx>
            <c:strRef>
              <c:f>'[2]Munka1'!$B$10</c:f>
              <c:strCache>
                <c:ptCount val="1"/>
                <c:pt idx="0">
                  <c:v>Intézmények működési kiadásai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'[2]Munka1'!$C$6:$E$6</c:f>
              <c:strCache>
                <c:ptCount val="3"/>
                <c:pt idx="0">
                  <c:v>2020. évi tény</c:v>
                </c:pt>
                <c:pt idx="1">
                  <c:v>2021. évi várható</c:v>
                </c:pt>
                <c:pt idx="2">
                  <c:v>2022. évi terv</c:v>
                </c:pt>
              </c:strCache>
            </c:strRef>
          </c:cat>
          <c:val>
            <c:numRef>
              <c:f>'[2]Munka1'!$C$10:$E$10</c:f>
              <c:numCache>
                <c:ptCount val="3"/>
                <c:pt idx="0">
                  <c:v>7486012</c:v>
                </c:pt>
                <c:pt idx="1">
                  <c:v>9780723</c:v>
                </c:pt>
                <c:pt idx="2">
                  <c:v>9729576</c:v>
                </c:pt>
              </c:numCache>
            </c:numRef>
          </c:val>
          <c:shape val="box"/>
        </c:ser>
        <c:ser>
          <c:idx val="5"/>
          <c:order val="3"/>
          <c:tx>
            <c:strRef>
              <c:f>'[2]Munka1'!$B$11</c:f>
              <c:strCache>
                <c:ptCount val="1"/>
                <c:pt idx="0">
                  <c:v>Önkormányzati feladatok és kötelezettségek működési kiadásai</c:v>
                </c:pt>
              </c:strCache>
            </c:strRef>
          </c:tx>
          <c:spPr>
            <a:solidFill>
              <a:srgbClr val="70AD4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'[2]Munka1'!$C$6:$E$6</c:f>
              <c:strCache>
                <c:ptCount val="3"/>
                <c:pt idx="0">
                  <c:v>2020. évi tény</c:v>
                </c:pt>
                <c:pt idx="1">
                  <c:v>2021. évi várható</c:v>
                </c:pt>
                <c:pt idx="2">
                  <c:v>2022. évi terv</c:v>
                </c:pt>
              </c:strCache>
            </c:strRef>
          </c:cat>
          <c:val>
            <c:numRef>
              <c:f>'[2]Munka1'!$C$11:$E$11</c:f>
              <c:numCache>
                <c:ptCount val="3"/>
                <c:pt idx="0">
                  <c:v>5867712</c:v>
                </c:pt>
                <c:pt idx="1">
                  <c:v>8791778</c:v>
                </c:pt>
                <c:pt idx="2">
                  <c:v>9329004</c:v>
                </c:pt>
              </c:numCache>
            </c:numRef>
          </c:val>
          <c:shape val="box"/>
        </c:ser>
        <c:shape val="box"/>
        <c:axId val="15948354"/>
        <c:axId val="9317459"/>
        <c:axId val="16748268"/>
      </c:bar3DChart>
      <c:catAx>
        <c:axId val="15948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317459"/>
        <c:crosses val="autoZero"/>
        <c:auto val="1"/>
        <c:lblOffset val="100"/>
        <c:tickLblSkip val="1"/>
        <c:noMultiLvlLbl val="0"/>
      </c:catAx>
      <c:valAx>
        <c:axId val="93174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Ezer forint</a:t>
                </a:r>
              </a:p>
            </c:rich>
          </c:tx>
          <c:layout>
            <c:manualLayout>
              <c:xMode val="factor"/>
              <c:yMode val="factor"/>
              <c:x val="0.0995"/>
              <c:y val="-0.33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48354"/>
        <c:crossesAt val="1"/>
        <c:crossBetween val="between"/>
        <c:dispUnits/>
      </c:valAx>
      <c:serAx>
        <c:axId val="16748268"/>
        <c:scaling>
          <c:orientation val="minMax"/>
        </c:scaling>
        <c:axPos val="b"/>
        <c:delete val="1"/>
        <c:majorTickMark val="out"/>
        <c:minorTickMark val="none"/>
        <c:tickLblPos val="nextTo"/>
        <c:crossAx val="931745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425"/>
          <c:y val="0.127"/>
          <c:w val="0.2895"/>
          <c:h val="0.6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AZ ÖNKORMÁNYZAT KÖZPONTI SZABÁLYOZÁSBÓL SZÁRMAZÓ FORRÁSAI 2020 - 2022 ÉVEKBEN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view3D>
      <c:rotX val="15"/>
      <c:hPercent val="72"/>
      <c:rotY val="20"/>
      <c:depthPercent val="100"/>
      <c:rAngAx val="1"/>
    </c:view3D>
    <c:plotArea>
      <c:layout>
        <c:manualLayout>
          <c:xMode val="edge"/>
          <c:yMode val="edge"/>
          <c:x val="0.07975"/>
          <c:y val="0.0925"/>
          <c:w val="0.66225"/>
          <c:h val="0.86525"/>
        </c:manualLayout>
      </c:layout>
      <c:bar3DChart>
        <c:barDir val="col"/>
        <c:grouping val="stacked"/>
        <c:varyColors val="0"/>
        <c:ser>
          <c:idx val="3"/>
          <c:order val="0"/>
          <c:tx>
            <c:strRef>
              <c:f>'[3]Munka1'!$A$9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'[3]Munka1'!$B$3:$D$3</c:f>
              <c:strCache>
                <c:ptCount val="3"/>
                <c:pt idx="0">
                  <c:v>2020. évi tény</c:v>
                </c:pt>
                <c:pt idx="1">
                  <c:v>2021. évi tény</c:v>
                </c:pt>
                <c:pt idx="2">
                  <c:v>2022.évi terv</c:v>
                </c:pt>
              </c:strCache>
            </c:strRef>
          </c:cat>
          <c:val>
            <c:numRef>
              <c:f>'[3]Munka1'!$B$9:$D$9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cylinder"/>
        </c:ser>
        <c:ser>
          <c:idx val="4"/>
          <c:order val="1"/>
          <c:tx>
            <c:strRef>
              <c:f>'[3]Munka1'!$A$5</c:f>
              <c:strCache>
                <c:ptCount val="1"/>
                <c:pt idx="0">
                  <c:v>önkormányzatok működésének általános támogatása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'[3]Munka1'!$B$5:$D$5</c:f>
              <c:numCache>
                <c:ptCount val="3"/>
                <c:pt idx="0">
                  <c:v>0</c:v>
                </c:pt>
                <c:pt idx="1">
                  <c:v>1209808</c:v>
                </c:pt>
                <c:pt idx="2">
                  <c:v>1223867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'[3]Munka1'!$A$7</c:f>
              <c:strCache>
                <c:ptCount val="1"/>
                <c:pt idx="0">
                  <c:v>Szociális, gyermekjóléti, gyermekétkeztetési feladatok támogatása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'[3]Munka1'!$B$7:$D$7</c:f>
              <c:numCache>
                <c:ptCount val="3"/>
                <c:pt idx="0">
                  <c:v>1480333</c:v>
                </c:pt>
                <c:pt idx="1">
                  <c:v>1648554</c:v>
                </c:pt>
                <c:pt idx="2">
                  <c:v>2147447</c:v>
                </c:pt>
              </c:numCache>
            </c:numRef>
          </c:val>
          <c:shape val="cylinder"/>
        </c:ser>
        <c:ser>
          <c:idx val="1"/>
          <c:order val="3"/>
          <c:tx>
            <c:strRef>
              <c:f>'[3]Munka1'!$A$8</c:f>
              <c:strCache>
                <c:ptCount val="1"/>
                <c:pt idx="0">
                  <c:v>Kulturális feladatok támogatása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'[3]Munka1'!$B$3:$D$3</c:f>
              <c:strCache>
                <c:ptCount val="3"/>
                <c:pt idx="0">
                  <c:v>2020. évi tény</c:v>
                </c:pt>
                <c:pt idx="1">
                  <c:v>2021. évi tény</c:v>
                </c:pt>
                <c:pt idx="2">
                  <c:v>2022.évi terv</c:v>
                </c:pt>
              </c:strCache>
            </c:strRef>
          </c:cat>
          <c:val>
            <c:numRef>
              <c:f>'[3]Munka1'!$B$8:$D$8</c:f>
              <c:numCache>
                <c:ptCount val="3"/>
                <c:pt idx="0">
                  <c:v>902039</c:v>
                </c:pt>
                <c:pt idx="1">
                  <c:v>928570</c:v>
                </c:pt>
                <c:pt idx="2">
                  <c:v>1183685</c:v>
                </c:pt>
              </c:numCache>
            </c:numRef>
          </c:val>
          <c:shape val="cylinder"/>
        </c:ser>
        <c:ser>
          <c:idx val="0"/>
          <c:order val="4"/>
          <c:tx>
            <c:strRef>
              <c:f>'[3]Munka1'!$A$6</c:f>
              <c:strCache>
                <c:ptCount val="1"/>
                <c:pt idx="0">
                  <c:v>Köznevelési feladatok támogatása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'[3]Munka1'!$B$3:$D$3</c:f>
              <c:strCache>
                <c:ptCount val="3"/>
                <c:pt idx="0">
                  <c:v>2020. évi tény</c:v>
                </c:pt>
                <c:pt idx="1">
                  <c:v>2021. évi tény</c:v>
                </c:pt>
                <c:pt idx="2">
                  <c:v>2022.évi terv</c:v>
                </c:pt>
              </c:strCache>
            </c:strRef>
          </c:cat>
          <c:val>
            <c:numRef>
              <c:f>'[3]Munka1'!$B$6:$D$6</c:f>
              <c:numCache>
                <c:ptCount val="3"/>
                <c:pt idx="0">
                  <c:v>1125011</c:v>
                </c:pt>
                <c:pt idx="1">
                  <c:v>1198897</c:v>
                </c:pt>
                <c:pt idx="2">
                  <c:v>1415109</c:v>
                </c:pt>
              </c:numCache>
            </c:numRef>
          </c:val>
          <c:shape val="cylinder"/>
        </c:ser>
        <c:overlap val="100"/>
        <c:shape val="cylinder"/>
        <c:axId val="16516685"/>
        <c:axId val="14432438"/>
      </c:bar3DChart>
      <c:catAx>
        <c:axId val="16516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432438"/>
        <c:crosses val="autoZero"/>
        <c:auto val="1"/>
        <c:lblOffset val="100"/>
        <c:tickLblSkip val="1"/>
        <c:noMultiLvlLbl val="0"/>
      </c:catAx>
      <c:valAx>
        <c:axId val="144324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Ezer forint</a:t>
                </a:r>
              </a:p>
            </c:rich>
          </c:tx>
          <c:layout>
            <c:manualLayout>
              <c:xMode val="factor"/>
              <c:yMode val="factor"/>
              <c:x val="0.01025"/>
              <c:y val="-0.32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166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525"/>
          <c:y val="0.129"/>
          <c:w val="0.23375"/>
          <c:h val="0.36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AZ EGYES ÁGAZATOK ÁLLAMI TÁMOGATÁSSAL VALÓ LEFEDETTSÉGE 2022 ÉVBEN
adatok ezer forintban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5"/>
          <c:y val="0.135"/>
          <c:w val="0.87275"/>
          <c:h val="0.84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'[4]Munka'!$B$5</c:f>
              <c:strCache>
                <c:ptCount val="1"/>
                <c:pt idx="0">
                  <c:v>Működési bevétel és támogatás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'[4]Munka'!$A$6:$A$10</c:f>
              <c:strCache>
                <c:ptCount val="5"/>
                <c:pt idx="0">
                  <c:v>Oktatási ágazat</c:v>
                </c:pt>
                <c:pt idx="1">
                  <c:v>Egészségügyi és Szociális kiadások</c:v>
                </c:pt>
                <c:pt idx="2">
                  <c:v>Közművelődés</c:v>
                </c:pt>
                <c:pt idx="3">
                  <c:v>Városműködtetési kiadások</c:v>
                </c:pt>
                <c:pt idx="4">
                  <c:v>Igazgatási és gazdasági feladatok, informatikai  sport és egyéb kiadások</c:v>
                </c:pt>
              </c:strCache>
            </c:strRef>
          </c:cat>
          <c:val>
            <c:numRef>
              <c:f>'[4]Munka'!$B$6:$B$10</c:f>
              <c:numCache>
                <c:ptCount val="5"/>
                <c:pt idx="0">
                  <c:v>1926868</c:v>
                </c:pt>
                <c:pt idx="1">
                  <c:v>2435753</c:v>
                </c:pt>
                <c:pt idx="2">
                  <c:v>1288349</c:v>
                </c:pt>
                <c:pt idx="3">
                  <c:v>451969</c:v>
                </c:pt>
                <c:pt idx="4">
                  <c:v>776343</c:v>
                </c:pt>
              </c:numCache>
            </c:numRef>
          </c:val>
        </c:ser>
        <c:ser>
          <c:idx val="1"/>
          <c:order val="1"/>
          <c:tx>
            <c:strRef>
              <c:f>'[4]Munka'!$G$5</c:f>
              <c:strCache>
                <c:ptCount val="1"/>
                <c:pt idx="0">
                  <c:v>Önkormányzati forrás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'[4]Munka'!$A$6:$A$10</c:f>
              <c:strCache>
                <c:ptCount val="5"/>
                <c:pt idx="0">
                  <c:v>Oktatási ágazat</c:v>
                </c:pt>
                <c:pt idx="1">
                  <c:v>Egészségügyi és Szociális kiadások</c:v>
                </c:pt>
                <c:pt idx="2">
                  <c:v>Közművelődés</c:v>
                </c:pt>
                <c:pt idx="3">
                  <c:v>Városműködtetési kiadások</c:v>
                </c:pt>
                <c:pt idx="4">
                  <c:v>Igazgatási és gazdasági feladatok, informatikai  sport és egyéb kiadások</c:v>
                </c:pt>
              </c:strCache>
            </c:strRef>
          </c:cat>
          <c:val>
            <c:numRef>
              <c:f>'[4]Munka'!$G$6:$G$10</c:f>
              <c:numCache>
                <c:ptCount val="5"/>
                <c:pt idx="0">
                  <c:v>1496106.6</c:v>
                </c:pt>
                <c:pt idx="1">
                  <c:v>255071</c:v>
                </c:pt>
                <c:pt idx="2">
                  <c:v>2810654</c:v>
                </c:pt>
                <c:pt idx="3">
                  <c:v>2933845</c:v>
                </c:pt>
                <c:pt idx="4">
                  <c:v>4496241.4</c:v>
                </c:pt>
              </c:numCache>
            </c:numRef>
          </c:val>
        </c:ser>
        <c:overlap val="100"/>
        <c:axId val="62783079"/>
        <c:axId val="28176800"/>
      </c:barChart>
      <c:catAx>
        <c:axId val="627830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176800"/>
        <c:crosses val="autoZero"/>
        <c:auto val="1"/>
        <c:lblOffset val="100"/>
        <c:tickLblSkip val="1"/>
        <c:noMultiLvlLbl val="0"/>
      </c:catAx>
      <c:valAx>
        <c:axId val="28176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783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25"/>
          <c:y val="0.48225"/>
          <c:w val="0.14825"/>
          <c:h val="0.09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AZ ÖNKORMÁNYZAT MŰKÖDÉSI KIADÁSAINAK MEGOSZLÁSA 2022. ÉVBEN 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825"/>
          <c:y val="0.3935"/>
          <c:w val="0.43375"/>
          <c:h val="0.28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'[5]Munka1'!$B$7:$B$12</c:f>
              <c:strCache>
                <c:ptCount val="6"/>
                <c:pt idx="0">
                  <c:v>Oktatási ágazat kiadásai</c:v>
                </c:pt>
                <c:pt idx="1">
                  <c:v>Szociális és egészségügyi feladatok kiadásai</c:v>
                </c:pt>
                <c:pt idx="2">
                  <c:v>Közművelődés és kulturális ágazat kiadásai</c:v>
                </c:pt>
                <c:pt idx="3">
                  <c:v>Városműködtetési kiadások</c:v>
                </c:pt>
                <c:pt idx="4">
                  <c:v>Igazgatási és gazdasági feladatok, informatikai kiadások</c:v>
                </c:pt>
                <c:pt idx="5">
                  <c:v>Sport és egyéb működési kiadások</c:v>
                </c:pt>
              </c:strCache>
            </c:strRef>
          </c:cat>
          <c:val>
            <c:numRef>
              <c:f>'[5]Munka1'!$C$7:$C$12</c:f>
              <c:numCache>
                <c:ptCount val="6"/>
                <c:pt idx="0">
                  <c:v>3422974.6</c:v>
                </c:pt>
                <c:pt idx="1">
                  <c:v>2690824</c:v>
                </c:pt>
                <c:pt idx="2">
                  <c:v>4099003</c:v>
                </c:pt>
                <c:pt idx="3">
                  <c:v>3385814</c:v>
                </c:pt>
                <c:pt idx="4">
                  <c:v>4319223.4</c:v>
                </c:pt>
                <c:pt idx="5">
                  <c:v>953361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Chart 1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0" y="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kolts&#233;gvet&#233;s2022\Diagram2022\Bevetelek%20alakulasa%20202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kolts&#233;gvet&#233;s2022\Diagram2022\Kiad&#225;sok%20alakul&#225;sa%20202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kolts&#233;gvet&#233;s2022\Diagram2022\Kozp%20tam%20%20gafikon%20&#233;s%20adatok%20202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kolts&#233;gvet&#233;s2022\Diagram2022\Lefedettseg%20graf%20&#233;s%20adatok%202022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kolts&#233;gvet&#233;s2022\Diagram2022\Mukodes%20megoszlas%20grafikon%20&#233;s%20adatok%202022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gram1"/>
      <sheetName val="Munka1"/>
      <sheetName val="Diagram_Bevetel"/>
    </sheetNames>
    <sheetDataSet>
      <sheetData sheetId="1">
        <row r="4">
          <cell r="B4" t="str">
            <v>2020.ÉVI TÉNY  </v>
          </cell>
          <cell r="C4" t="str">
            <v>2021.ÉVI VÁRHATÓ   </v>
          </cell>
          <cell r="D4" t="str">
            <v>2022.ÉVI TERV </v>
          </cell>
        </row>
        <row r="6">
          <cell r="A6" t="str">
            <v>Központi koltségvetési támogatások</v>
          </cell>
          <cell r="B6">
            <v>3717227</v>
          </cell>
          <cell r="C6">
            <v>5034201</v>
          </cell>
          <cell r="D6">
            <v>5274218</v>
          </cell>
        </row>
        <row r="7">
          <cell r="A7" t="str">
            <v>Pályázati támogatások</v>
          </cell>
          <cell r="B7">
            <v>10678577</v>
          </cell>
          <cell r="C7">
            <v>13186961</v>
          </cell>
          <cell r="D7">
            <v>4585557</v>
          </cell>
        </row>
        <row r="8">
          <cell r="A8" t="str">
            <v>Működési célú támogatások</v>
          </cell>
          <cell r="B8">
            <v>1977710</v>
          </cell>
          <cell r="C8">
            <v>2324994</v>
          </cell>
          <cell r="D8">
            <v>1145963</v>
          </cell>
        </row>
        <row r="9">
          <cell r="A9" t="str">
            <v>Közhatalmi bevételek (helyi adók,egyéb pótlék, bírság)</v>
          </cell>
          <cell r="B9">
            <v>8663683</v>
          </cell>
          <cell r="C9">
            <v>8207677</v>
          </cell>
          <cell r="D9">
            <v>7599100</v>
          </cell>
        </row>
        <row r="10">
          <cell r="A10" t="str">
            <v>Ingatlanok és tárgyi eszközök értékesítése</v>
          </cell>
          <cell r="B10">
            <v>37339</v>
          </cell>
          <cell r="C10">
            <v>848081</v>
          </cell>
          <cell r="D10">
            <v>427000</v>
          </cell>
        </row>
        <row r="11">
          <cell r="A11" t="str">
            <v>Működési bevételek </v>
          </cell>
          <cell r="B11">
            <v>1601206</v>
          </cell>
          <cell r="C11">
            <v>5919746</v>
          </cell>
          <cell r="D11">
            <v>5979804</v>
          </cell>
        </row>
        <row r="12">
          <cell r="A12" t="str">
            <v>Átvett pénzeszközök,felhalmozási bevételek</v>
          </cell>
          <cell r="B12">
            <v>85642</v>
          </cell>
          <cell r="C12">
            <v>17511104</v>
          </cell>
          <cell r="D12">
            <v>15496874</v>
          </cell>
        </row>
        <row r="13">
          <cell r="A13" t="str">
            <v>Költségvetési maradvány</v>
          </cell>
          <cell r="B13">
            <v>13993317</v>
          </cell>
          <cell r="C13">
            <v>19065647</v>
          </cell>
          <cell r="D13">
            <v>17922719</v>
          </cell>
        </row>
        <row r="14">
          <cell r="A14" t="str">
            <v>Hitelfelvétel</v>
          </cell>
          <cell r="B14">
            <v>645374</v>
          </cell>
          <cell r="C14">
            <v>1176517</v>
          </cell>
          <cell r="D14">
            <v>561891</v>
          </cell>
        </row>
        <row r="15">
          <cell r="B15">
            <v>41400075</v>
          </cell>
          <cell r="C15">
            <v>73274928</v>
          </cell>
          <cell r="D15">
            <v>58993126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gram1"/>
      <sheetName val="Munka1"/>
    </sheetNames>
    <sheetDataSet>
      <sheetData sheetId="1">
        <row r="6">
          <cell r="C6" t="str">
            <v>2020. évi tény</v>
          </cell>
          <cell r="D6" t="str">
            <v>2021. évi várható</v>
          </cell>
          <cell r="E6" t="str">
            <v>2022. évi terv</v>
          </cell>
        </row>
        <row r="8">
          <cell r="B8" t="str">
            <v>Hiteltörlesztés</v>
          </cell>
          <cell r="C8">
            <v>108504</v>
          </cell>
          <cell r="D8">
            <v>138187</v>
          </cell>
          <cell r="E8">
            <v>214550</v>
          </cell>
        </row>
        <row r="9">
          <cell r="B9" t="str">
            <v>Beruházás, felújítás, egyéb felhalmozás</v>
          </cell>
          <cell r="C9">
            <v>8872200</v>
          </cell>
          <cell r="D9">
            <v>51456146</v>
          </cell>
          <cell r="E9">
            <v>38804091</v>
          </cell>
        </row>
        <row r="10">
          <cell r="B10" t="str">
            <v>Intézmények működési kiadásai</v>
          </cell>
          <cell r="C10">
            <v>7486012</v>
          </cell>
          <cell r="D10">
            <v>9780723</v>
          </cell>
          <cell r="E10">
            <v>9729576</v>
          </cell>
        </row>
        <row r="11">
          <cell r="B11" t="str">
            <v>Önkormányzati feladatok és kötelezettségek működési kiadásai</v>
          </cell>
          <cell r="C11">
            <v>5867712</v>
          </cell>
          <cell r="D11">
            <v>8791778</v>
          </cell>
          <cell r="E11">
            <v>9329004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gram1"/>
      <sheetName val="Munka1"/>
    </sheetNames>
    <sheetDataSet>
      <sheetData sheetId="1">
        <row r="3">
          <cell r="B3" t="str">
            <v>2020. évi tény</v>
          </cell>
          <cell r="C3" t="str">
            <v>2021. évi tény</v>
          </cell>
          <cell r="D3" t="str">
            <v>2022.évi terv</v>
          </cell>
        </row>
        <row r="5">
          <cell r="A5" t="str">
            <v>önkormányzatok működésének általános támogatása</v>
          </cell>
          <cell r="B5">
            <v>0</v>
          </cell>
          <cell r="C5">
            <v>1209808</v>
          </cell>
          <cell r="D5">
            <v>1223867</v>
          </cell>
        </row>
        <row r="6">
          <cell r="A6" t="str">
            <v>Köznevelési feladatok támogatása</v>
          </cell>
          <cell r="B6">
            <v>1125011</v>
          </cell>
          <cell r="C6">
            <v>1198897</v>
          </cell>
          <cell r="D6">
            <v>1415109</v>
          </cell>
        </row>
        <row r="7">
          <cell r="A7" t="str">
            <v>Szociális, gyermekjóléti, gyermekétkeztetési feladatok támogatása</v>
          </cell>
          <cell r="B7">
            <v>1480333</v>
          </cell>
          <cell r="C7">
            <v>1648554</v>
          </cell>
          <cell r="D7">
            <v>2147447</v>
          </cell>
        </row>
        <row r="8">
          <cell r="A8" t="str">
            <v>Kulturális feladatok támogatása</v>
          </cell>
          <cell r="B8">
            <v>902039</v>
          </cell>
          <cell r="C8">
            <v>928570</v>
          </cell>
          <cell r="D8">
            <v>1183685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agram_lefedettseg"/>
      <sheetName val="2021norm"/>
      <sheetName val="2022NORM"/>
      <sheetName val="INBE"/>
      <sheetName val="Munka"/>
      <sheetName val="mukodesi tam"/>
    </sheetNames>
    <sheetDataSet>
      <sheetData sheetId="4">
        <row r="5">
          <cell r="B5" t="str">
            <v>Működési bevétel és támogatás</v>
          </cell>
          <cell r="G5" t="str">
            <v>Önkormányzati forrás</v>
          </cell>
        </row>
        <row r="6">
          <cell r="A6" t="str">
            <v>Oktatási ágazat</v>
          </cell>
          <cell r="B6">
            <v>1926868</v>
          </cell>
          <cell r="G6">
            <v>1496106.6</v>
          </cell>
        </row>
        <row r="7">
          <cell r="A7" t="str">
            <v>Egészségügyi és Szociális kiadások</v>
          </cell>
          <cell r="B7">
            <v>2435753</v>
          </cell>
          <cell r="G7">
            <v>255071</v>
          </cell>
        </row>
        <row r="8">
          <cell r="A8" t="str">
            <v>Közművelődés</v>
          </cell>
          <cell r="B8">
            <v>1288349</v>
          </cell>
          <cell r="G8">
            <v>2810654</v>
          </cell>
        </row>
        <row r="9">
          <cell r="A9" t="str">
            <v>Városműködtetési kiadások</v>
          </cell>
          <cell r="B9">
            <v>451969</v>
          </cell>
          <cell r="G9">
            <v>2933845</v>
          </cell>
        </row>
        <row r="10">
          <cell r="A10" t="str">
            <v>Igazgatási és gazdasági feladatok, informatikai  sport és egyéb kiadások</v>
          </cell>
          <cell r="B10">
            <v>776343</v>
          </cell>
          <cell r="G10">
            <v>4496241.4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agram1"/>
      <sheetName val="Munka1"/>
      <sheetName val="2018"/>
      <sheetName val="2019"/>
      <sheetName val="2020"/>
      <sheetName val="2021"/>
      <sheetName val="2022"/>
      <sheetName val="projekt2020"/>
      <sheetName val="projektek2021"/>
      <sheetName val="Projekt2022"/>
      <sheetName val="MVP_EKF2022"/>
    </sheetNames>
    <sheetDataSet>
      <sheetData sheetId="1">
        <row r="7">
          <cell r="B7" t="str">
            <v>Oktatási ágazat kiadásai</v>
          </cell>
          <cell r="C7">
            <v>3422974.6</v>
          </cell>
        </row>
        <row r="8">
          <cell r="B8" t="str">
            <v>Szociális és egészségügyi feladatok kiadásai</v>
          </cell>
          <cell r="C8">
            <v>2690824</v>
          </cell>
        </row>
        <row r="9">
          <cell r="B9" t="str">
            <v>Közművelődés és kulturális ágazat kiadásai</v>
          </cell>
          <cell r="C9">
            <v>4099003</v>
          </cell>
        </row>
        <row r="10">
          <cell r="B10" t="str">
            <v>Városműködtetési kiadások</v>
          </cell>
          <cell r="C10">
            <v>3385814</v>
          </cell>
        </row>
        <row r="11">
          <cell r="B11" t="str">
            <v>Igazgatási és gazdasági feladatok, informatikai kiadások</v>
          </cell>
          <cell r="C11">
            <v>4319223.4</v>
          </cell>
        </row>
        <row r="12">
          <cell r="B12" t="str">
            <v>Sport és egyéb működési kiadások</v>
          </cell>
          <cell r="C12">
            <v>953361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view="pageBreakPreview" zoomScaleSheetLayoutView="100" zoomScalePageLayoutView="0" workbookViewId="0" topLeftCell="A1">
      <selection activeCell="B10" sqref="B10"/>
    </sheetView>
  </sheetViews>
  <sheetFormatPr defaultColWidth="9.00390625" defaultRowHeight="12.75"/>
  <cols>
    <col min="1" max="1" width="3.75390625" style="4" customWidth="1"/>
    <col min="2" max="2" width="86.75390625" style="3" customWidth="1"/>
    <col min="3" max="4" width="13.75390625" style="2" customWidth="1"/>
    <col min="5" max="5" width="15.75390625" style="2" customWidth="1"/>
    <col min="6" max="6" width="13.75390625" style="2" customWidth="1"/>
    <col min="7" max="7" width="16.875" style="1" customWidth="1"/>
    <col min="8" max="16384" width="9.125" style="1" customWidth="1"/>
  </cols>
  <sheetData>
    <row r="1" spans="1:6" s="11" customFormat="1" ht="16.5" customHeight="1">
      <c r="A1" s="4"/>
      <c r="B1" s="142" t="s">
        <v>223</v>
      </c>
      <c r="C1" s="142"/>
      <c r="D1" s="143"/>
      <c r="E1" s="143"/>
      <c r="F1" s="44"/>
    </row>
    <row r="2" spans="2:12" ht="24.75" customHeight="1">
      <c r="B2" s="144" t="s">
        <v>47</v>
      </c>
      <c r="C2" s="144"/>
      <c r="D2" s="144"/>
      <c r="E2" s="144"/>
      <c r="F2" s="43"/>
      <c r="G2" s="135"/>
      <c r="H2" s="135"/>
      <c r="I2" s="135"/>
      <c r="J2" s="135"/>
      <c r="K2" s="135"/>
      <c r="L2" s="135"/>
    </row>
    <row r="3" spans="1:12" s="11" customFormat="1" ht="24.75" customHeight="1">
      <c r="A3" s="4"/>
      <c r="B3" s="136" t="s">
        <v>46</v>
      </c>
      <c r="C3" s="136"/>
      <c r="D3" s="136"/>
      <c r="E3" s="136"/>
      <c r="F3" s="42"/>
      <c r="G3" s="137"/>
      <c r="H3" s="137"/>
      <c r="I3" s="137"/>
      <c r="J3" s="137"/>
      <c r="K3" s="137"/>
      <c r="L3" s="137"/>
    </row>
    <row r="4" spans="1:6" s="37" customFormat="1" ht="15">
      <c r="A4" s="10"/>
      <c r="B4" s="41"/>
      <c r="C4" s="40"/>
      <c r="D4" s="40"/>
      <c r="E4" s="39" t="s">
        <v>45</v>
      </c>
      <c r="F4" s="38"/>
    </row>
    <row r="5" spans="1:6" s="34" customFormat="1" ht="15" thickBot="1">
      <c r="A5" s="10"/>
      <c r="B5" s="36" t="s">
        <v>44</v>
      </c>
      <c r="C5" s="35" t="s">
        <v>43</v>
      </c>
      <c r="D5" s="35" t="s">
        <v>42</v>
      </c>
      <c r="E5" s="35" t="s">
        <v>41</v>
      </c>
      <c r="F5" s="35"/>
    </row>
    <row r="6" spans="1:6" s="21" customFormat="1" ht="17.25">
      <c r="A6" s="10"/>
      <c r="B6" s="138" t="s">
        <v>40</v>
      </c>
      <c r="C6" s="140" t="s">
        <v>39</v>
      </c>
      <c r="D6" s="140" t="s">
        <v>38</v>
      </c>
      <c r="E6" s="33" t="s">
        <v>37</v>
      </c>
      <c r="F6" s="31"/>
    </row>
    <row r="7" spans="1:6" s="21" customFormat="1" ht="18" thickBot="1">
      <c r="A7" s="10"/>
      <c r="B7" s="139"/>
      <c r="C7" s="141"/>
      <c r="D7" s="141"/>
      <c r="E7" s="32" t="s">
        <v>36</v>
      </c>
      <c r="F7" s="31"/>
    </row>
    <row r="8" spans="1:7" s="24" customFormat="1" ht="22.5" customHeight="1">
      <c r="A8" s="10">
        <v>1</v>
      </c>
      <c r="B8" s="30" t="s">
        <v>35</v>
      </c>
      <c r="C8" s="29">
        <f>SUM(C9:C15)</f>
        <v>1209808</v>
      </c>
      <c r="D8" s="29">
        <f>SUM(D9:D15)</f>
        <v>1223867</v>
      </c>
      <c r="E8" s="28">
        <f aca="true" t="shared" si="0" ref="E8:E35">(D8/C8)</f>
        <v>1.0116208522344041</v>
      </c>
      <c r="F8" s="25"/>
      <c r="G8" s="27"/>
    </row>
    <row r="9" spans="1:6" s="21" customFormat="1" ht="18" customHeight="1">
      <c r="A9" s="10">
        <v>2</v>
      </c>
      <c r="B9" s="15" t="s">
        <v>34</v>
      </c>
      <c r="C9" s="14">
        <v>776793</v>
      </c>
      <c r="D9" s="14">
        <f>770524+5819</f>
        <v>776343</v>
      </c>
      <c r="E9" s="23">
        <f t="shared" si="0"/>
        <v>0.9994206950886529</v>
      </c>
      <c r="F9" s="22"/>
    </row>
    <row r="10" spans="1:6" s="21" customFormat="1" ht="18" customHeight="1">
      <c r="A10" s="10">
        <v>3</v>
      </c>
      <c r="B10" s="15" t="s">
        <v>33</v>
      </c>
      <c r="C10" s="14">
        <v>56808</v>
      </c>
      <c r="D10" s="14">
        <f>56808+1803</f>
        <v>58611</v>
      </c>
      <c r="E10" s="23">
        <f t="shared" si="0"/>
        <v>1.0317384875369666</v>
      </c>
      <c r="F10" s="22"/>
    </row>
    <row r="11" spans="1:6" s="21" customFormat="1" ht="18" customHeight="1">
      <c r="A11" s="10">
        <v>4</v>
      </c>
      <c r="B11" s="15" t="s">
        <v>32</v>
      </c>
      <c r="C11" s="14">
        <v>120392</v>
      </c>
      <c r="D11" s="14">
        <f>120848+2912</f>
        <v>123760</v>
      </c>
      <c r="E11" s="23">
        <f t="shared" si="0"/>
        <v>1.0279752807495515</v>
      </c>
      <c r="F11" s="22"/>
    </row>
    <row r="12" spans="1:6" s="21" customFormat="1" ht="18" customHeight="1">
      <c r="A12" s="10">
        <v>5</v>
      </c>
      <c r="B12" s="15" t="s">
        <v>31</v>
      </c>
      <c r="C12" s="14">
        <v>15072</v>
      </c>
      <c r="D12" s="14">
        <f>15072+3230</f>
        <v>18302</v>
      </c>
      <c r="E12" s="23">
        <f t="shared" si="0"/>
        <v>1.2143046709129512</v>
      </c>
      <c r="F12" s="22"/>
    </row>
    <row r="13" spans="1:6" s="21" customFormat="1" ht="18" customHeight="1">
      <c r="A13" s="10">
        <v>6</v>
      </c>
      <c r="B13" s="15" t="s">
        <v>30</v>
      </c>
      <c r="C13" s="14">
        <v>91122</v>
      </c>
      <c r="D13" s="14">
        <f>92706+966</f>
        <v>93672</v>
      </c>
      <c r="E13" s="23">
        <f t="shared" si="0"/>
        <v>1.0279844603937578</v>
      </c>
      <c r="F13" s="22"/>
    </row>
    <row r="14" spans="1:6" s="21" customFormat="1" ht="18" customHeight="1">
      <c r="A14" s="10">
        <v>7</v>
      </c>
      <c r="B14" s="15" t="s">
        <v>29</v>
      </c>
      <c r="C14" s="14">
        <v>149167</v>
      </c>
      <c r="D14" s="14">
        <f>147263+5454</f>
        <v>152717</v>
      </c>
      <c r="E14" s="23">
        <f t="shared" si="0"/>
        <v>1.0237988294998224</v>
      </c>
      <c r="F14" s="22"/>
    </row>
    <row r="15" spans="1:6" s="21" customFormat="1" ht="18" customHeight="1">
      <c r="A15" s="10">
        <v>8</v>
      </c>
      <c r="B15" s="15" t="s">
        <v>28</v>
      </c>
      <c r="C15" s="14">
        <v>454</v>
      </c>
      <c r="D15" s="14">
        <f>436+26</f>
        <v>462</v>
      </c>
      <c r="E15" s="23">
        <f t="shared" si="0"/>
        <v>1.0176211453744493</v>
      </c>
      <c r="F15" s="22"/>
    </row>
    <row r="16" spans="1:6" s="24" customFormat="1" ht="22.5" customHeight="1">
      <c r="A16" s="10">
        <v>9</v>
      </c>
      <c r="B16" s="20" t="s">
        <v>27</v>
      </c>
      <c r="C16" s="19">
        <f>SUM(C17:C21)</f>
        <v>1198897</v>
      </c>
      <c r="D16" s="19">
        <f>SUM(D17:D21)</f>
        <v>1415109</v>
      </c>
      <c r="E16" s="26">
        <f t="shared" si="0"/>
        <v>1.1803424314182118</v>
      </c>
      <c r="F16" s="25"/>
    </row>
    <row r="17" spans="1:6" s="21" customFormat="1" ht="18" customHeight="1">
      <c r="A17" s="10">
        <v>10</v>
      </c>
      <c r="B17" s="15" t="s">
        <v>26</v>
      </c>
      <c r="C17" s="14">
        <v>151817</v>
      </c>
      <c r="D17" s="14">
        <v>206141</v>
      </c>
      <c r="E17" s="23">
        <f t="shared" si="0"/>
        <v>1.3578255399592931</v>
      </c>
      <c r="F17" s="22"/>
    </row>
    <row r="18" spans="1:6" s="21" customFormat="1" ht="18" customHeight="1">
      <c r="A18" s="10">
        <v>11</v>
      </c>
      <c r="B18" s="15" t="s">
        <v>25</v>
      </c>
      <c r="C18" s="14">
        <v>680610</v>
      </c>
      <c r="D18" s="14">
        <v>746279</v>
      </c>
      <c r="E18" s="23">
        <f t="shared" si="0"/>
        <v>1.0964855056493439</v>
      </c>
      <c r="F18" s="22"/>
    </row>
    <row r="19" spans="1:6" s="21" customFormat="1" ht="31.5">
      <c r="A19" s="10">
        <v>12</v>
      </c>
      <c r="B19" s="15" t="s">
        <v>24</v>
      </c>
      <c r="C19" s="14">
        <v>35649</v>
      </c>
      <c r="D19" s="14">
        <v>34637</v>
      </c>
      <c r="E19" s="23">
        <f t="shared" si="0"/>
        <v>0.9716121069314707</v>
      </c>
      <c r="F19" s="22"/>
    </row>
    <row r="20" spans="1:6" s="21" customFormat="1" ht="18" customHeight="1">
      <c r="A20" s="10">
        <v>13</v>
      </c>
      <c r="B20" s="15" t="s">
        <v>23</v>
      </c>
      <c r="C20" s="14">
        <v>4870</v>
      </c>
      <c r="D20" s="14">
        <v>4870</v>
      </c>
      <c r="E20" s="23">
        <f t="shared" si="0"/>
        <v>1</v>
      </c>
      <c r="F20" s="22"/>
    </row>
    <row r="21" spans="1:6" s="21" customFormat="1" ht="31.5">
      <c r="A21" s="10">
        <v>14</v>
      </c>
      <c r="B21" s="15" t="s">
        <v>22</v>
      </c>
      <c r="C21" s="14">
        <v>325951</v>
      </c>
      <c r="D21" s="14">
        <v>423182</v>
      </c>
      <c r="E21" s="23">
        <f t="shared" si="0"/>
        <v>1.2982994376455357</v>
      </c>
      <c r="F21" s="22"/>
    </row>
    <row r="22" spans="1:6" s="24" customFormat="1" ht="22.5" customHeight="1">
      <c r="A22" s="10">
        <v>15</v>
      </c>
      <c r="B22" s="20" t="s">
        <v>21</v>
      </c>
      <c r="C22" s="19">
        <f>SUM(C23:C33)</f>
        <v>1080565</v>
      </c>
      <c r="D22" s="19">
        <f>SUM(D23:D33)</f>
        <v>1390469</v>
      </c>
      <c r="E22" s="26">
        <f t="shared" si="0"/>
        <v>1.2867981102478796</v>
      </c>
      <c r="F22" s="25"/>
    </row>
    <row r="23" spans="1:6" s="21" customFormat="1" ht="18" customHeight="1">
      <c r="A23" s="10">
        <v>16</v>
      </c>
      <c r="B23" s="15" t="s">
        <v>20</v>
      </c>
      <c r="C23" s="14">
        <v>45100</v>
      </c>
      <c r="D23" s="14">
        <v>55905</v>
      </c>
      <c r="E23" s="23">
        <f t="shared" si="0"/>
        <v>1.2395787139689578</v>
      </c>
      <c r="F23" s="22"/>
    </row>
    <row r="24" spans="1:6" s="21" customFormat="1" ht="18" customHeight="1">
      <c r="A24" s="10">
        <v>17</v>
      </c>
      <c r="B24" s="15" t="s">
        <v>19</v>
      </c>
      <c r="C24" s="14">
        <v>42705</v>
      </c>
      <c r="D24" s="14">
        <v>56190</v>
      </c>
      <c r="E24" s="23">
        <f t="shared" si="0"/>
        <v>1.3157709870038636</v>
      </c>
      <c r="F24" s="22"/>
    </row>
    <row r="25" spans="1:6" s="21" customFormat="1" ht="18" customHeight="1">
      <c r="A25" s="10">
        <v>18</v>
      </c>
      <c r="B25" s="15" t="s">
        <v>18</v>
      </c>
      <c r="C25" s="14">
        <v>52046</v>
      </c>
      <c r="D25" s="14">
        <v>56265</v>
      </c>
      <c r="E25" s="23">
        <f t="shared" si="0"/>
        <v>1.0810629058909427</v>
      </c>
      <c r="F25" s="22"/>
    </row>
    <row r="26" spans="1:6" s="21" customFormat="1" ht="18" customHeight="1">
      <c r="A26" s="10">
        <v>19</v>
      </c>
      <c r="B26" s="15" t="s">
        <v>17</v>
      </c>
      <c r="C26" s="14">
        <v>76945</v>
      </c>
      <c r="D26" s="14">
        <v>108399</v>
      </c>
      <c r="E26" s="23">
        <f t="shared" si="0"/>
        <v>1.408785496133602</v>
      </c>
      <c r="F26" s="22"/>
    </row>
    <row r="27" spans="1:6" s="21" customFormat="1" ht="18" customHeight="1">
      <c r="A27" s="10">
        <v>20</v>
      </c>
      <c r="B27" s="15" t="s">
        <v>16</v>
      </c>
      <c r="C27" s="14">
        <v>39711</v>
      </c>
      <c r="D27" s="14">
        <v>47905</v>
      </c>
      <c r="E27" s="23">
        <f t="shared" si="0"/>
        <v>1.2063408123693686</v>
      </c>
      <c r="F27" s="22"/>
    </row>
    <row r="28" spans="1:6" s="21" customFormat="1" ht="18" customHeight="1">
      <c r="A28" s="10">
        <v>21</v>
      </c>
      <c r="B28" s="15" t="s">
        <v>15</v>
      </c>
      <c r="C28" s="14">
        <v>34258</v>
      </c>
      <c r="D28" s="14">
        <v>41506</v>
      </c>
      <c r="E28" s="23">
        <f t="shared" si="0"/>
        <v>1.2115710199077587</v>
      </c>
      <c r="F28" s="22"/>
    </row>
    <row r="29" spans="1:6" s="21" customFormat="1" ht="18" customHeight="1">
      <c r="A29" s="10">
        <v>22</v>
      </c>
      <c r="B29" s="15" t="s">
        <v>14</v>
      </c>
      <c r="C29" s="14">
        <v>15372</v>
      </c>
      <c r="D29" s="14">
        <v>21566</v>
      </c>
      <c r="E29" s="23">
        <f t="shared" si="0"/>
        <v>1.4029404111371324</v>
      </c>
      <c r="F29" s="22"/>
    </row>
    <row r="30" spans="1:6" s="21" customFormat="1" ht="18" customHeight="1">
      <c r="A30" s="10">
        <v>23</v>
      </c>
      <c r="B30" s="15" t="s">
        <v>13</v>
      </c>
      <c r="C30" s="14">
        <v>55088</v>
      </c>
      <c r="D30" s="14">
        <v>54769</v>
      </c>
      <c r="E30" s="23">
        <f t="shared" si="0"/>
        <v>0.9942092651757188</v>
      </c>
      <c r="F30" s="22"/>
    </row>
    <row r="31" spans="1:6" s="21" customFormat="1" ht="18" customHeight="1">
      <c r="A31" s="10">
        <v>24</v>
      </c>
      <c r="B31" s="15" t="s">
        <v>12</v>
      </c>
      <c r="C31" s="14">
        <v>516925</v>
      </c>
      <c r="D31" s="14">
        <f>553152+130125</f>
        <v>683277</v>
      </c>
      <c r="E31" s="23">
        <f t="shared" si="0"/>
        <v>1.3218107075494512</v>
      </c>
      <c r="F31" s="22"/>
    </row>
    <row r="32" spans="1:6" s="21" customFormat="1" ht="18" customHeight="1">
      <c r="A32" s="10">
        <v>25</v>
      </c>
      <c r="B32" s="15" t="s">
        <v>11</v>
      </c>
      <c r="C32" s="14">
        <v>16936</v>
      </c>
      <c r="D32" s="14">
        <v>21760</v>
      </c>
      <c r="E32" s="23">
        <f t="shared" si="0"/>
        <v>1.2848370335380255</v>
      </c>
      <c r="F32" s="22"/>
    </row>
    <row r="33" spans="1:6" s="21" customFormat="1" ht="18" customHeight="1">
      <c r="A33" s="10">
        <v>26</v>
      </c>
      <c r="B33" s="15" t="s">
        <v>10</v>
      </c>
      <c r="C33" s="14">
        <v>185479</v>
      </c>
      <c r="D33" s="14">
        <f>195836+47091</f>
        <v>242927</v>
      </c>
      <c r="E33" s="23">
        <f t="shared" si="0"/>
        <v>1.3097277858948992</v>
      </c>
      <c r="F33" s="22"/>
    </row>
    <row r="34" spans="1:6" s="24" customFormat="1" ht="22.5" customHeight="1">
      <c r="A34" s="10">
        <v>27</v>
      </c>
      <c r="B34" s="20" t="s">
        <v>9</v>
      </c>
      <c r="C34" s="19">
        <f>SUM(C35:C36)</f>
        <v>567989</v>
      </c>
      <c r="D34" s="19">
        <f>SUM(D35:D36)</f>
        <v>756978</v>
      </c>
      <c r="E34" s="26">
        <f t="shared" si="0"/>
        <v>1.3327335564597202</v>
      </c>
      <c r="F34" s="25"/>
    </row>
    <row r="35" spans="1:6" s="21" customFormat="1" ht="18" customHeight="1">
      <c r="A35" s="10">
        <v>28</v>
      </c>
      <c r="B35" s="15" t="s">
        <v>8</v>
      </c>
      <c r="C35" s="14">
        <v>567989</v>
      </c>
      <c r="D35" s="14">
        <f>615949+141029</f>
        <v>756978</v>
      </c>
      <c r="E35" s="23">
        <f t="shared" si="0"/>
        <v>1.3327335564597202</v>
      </c>
      <c r="F35" s="22"/>
    </row>
    <row r="36" spans="1:6" s="21" customFormat="1" ht="18" customHeight="1">
      <c r="A36" s="10">
        <v>29</v>
      </c>
      <c r="B36" s="15" t="s">
        <v>7</v>
      </c>
      <c r="C36" s="14">
        <v>0</v>
      </c>
      <c r="D36" s="14">
        <v>0</v>
      </c>
      <c r="E36" s="23"/>
      <c r="F36" s="22"/>
    </row>
    <row r="37" spans="1:6" s="16" customFormat="1" ht="22.5" customHeight="1">
      <c r="A37" s="10">
        <v>30</v>
      </c>
      <c r="B37" s="20" t="s">
        <v>6</v>
      </c>
      <c r="C37" s="19">
        <f>SUM(C38:C42)</f>
        <v>487700</v>
      </c>
      <c r="D37" s="19">
        <f>SUM(D38:D42)</f>
        <v>487795</v>
      </c>
      <c r="E37" s="18">
        <f aca="true" t="shared" si="1" ref="E37:E43">(D37/C37)</f>
        <v>1.0001947918802543</v>
      </c>
      <c r="F37" s="17"/>
    </row>
    <row r="38" spans="1:6" s="11" customFormat="1" ht="18" customHeight="1">
      <c r="A38" s="10">
        <v>31</v>
      </c>
      <c r="B38" s="15" t="s">
        <v>5</v>
      </c>
      <c r="C38" s="14">
        <v>120660</v>
      </c>
      <c r="D38" s="14">
        <v>120660</v>
      </c>
      <c r="E38" s="13">
        <f t="shared" si="1"/>
        <v>1</v>
      </c>
      <c r="F38" s="12"/>
    </row>
    <row r="39" spans="1:6" s="11" customFormat="1" ht="18" customHeight="1">
      <c r="A39" s="10">
        <v>32</v>
      </c>
      <c r="B39" s="15" t="s">
        <v>4</v>
      </c>
      <c r="C39" s="14">
        <v>140200</v>
      </c>
      <c r="D39" s="14">
        <v>140200</v>
      </c>
      <c r="E39" s="13">
        <f t="shared" si="1"/>
        <v>1</v>
      </c>
      <c r="F39" s="12"/>
    </row>
    <row r="40" spans="1:6" s="11" customFormat="1" ht="18" customHeight="1">
      <c r="A40" s="10">
        <v>33</v>
      </c>
      <c r="B40" s="15" t="s">
        <v>3</v>
      </c>
      <c r="C40" s="14">
        <v>52485</v>
      </c>
      <c r="D40" s="14">
        <v>52579</v>
      </c>
      <c r="E40" s="13">
        <f t="shared" si="1"/>
        <v>1.0017909879013052</v>
      </c>
      <c r="F40" s="12"/>
    </row>
    <row r="41" spans="1:6" s="11" customFormat="1" ht="18" customHeight="1">
      <c r="A41" s="10">
        <v>34</v>
      </c>
      <c r="B41" s="15" t="s">
        <v>2</v>
      </c>
      <c r="C41" s="14">
        <v>150255</v>
      </c>
      <c r="D41" s="14">
        <v>150256</v>
      </c>
      <c r="E41" s="13">
        <f t="shared" si="1"/>
        <v>1.0000066553525673</v>
      </c>
      <c r="F41" s="12"/>
    </row>
    <row r="42" spans="1:6" s="11" customFormat="1" ht="18" customHeight="1" thickBot="1">
      <c r="A42" s="10">
        <v>35</v>
      </c>
      <c r="B42" s="15" t="s">
        <v>1</v>
      </c>
      <c r="C42" s="14">
        <v>24100</v>
      </c>
      <c r="D42" s="14">
        <v>24100</v>
      </c>
      <c r="E42" s="13">
        <f t="shared" si="1"/>
        <v>1</v>
      </c>
      <c r="F42" s="12"/>
    </row>
    <row r="43" spans="1:6" s="5" customFormat="1" ht="36" customHeight="1" thickBot="1">
      <c r="A43" s="10">
        <v>36</v>
      </c>
      <c r="B43" s="9" t="s">
        <v>0</v>
      </c>
      <c r="C43" s="8">
        <f>SUM(C8,C16,C22,C34,C37)</f>
        <v>4544959</v>
      </c>
      <c r="D43" s="8">
        <f>SUM(D8,D16,D22,D34,D37)</f>
        <v>5274218</v>
      </c>
      <c r="E43" s="7">
        <f t="shared" si="1"/>
        <v>1.1604544727466188</v>
      </c>
      <c r="F43" s="6"/>
    </row>
  </sheetData>
  <sheetProtection/>
  <mergeCells count="9">
    <mergeCell ref="B1:C1"/>
    <mergeCell ref="D1:E1"/>
    <mergeCell ref="B2:E2"/>
    <mergeCell ref="G2:L2"/>
    <mergeCell ref="B3:E3"/>
    <mergeCell ref="G3:L3"/>
    <mergeCell ref="B6:B7"/>
    <mergeCell ref="C6:C7"/>
    <mergeCell ref="D6:D7"/>
  </mergeCells>
  <printOptions horizontalCentered="1"/>
  <pageMargins left="0.1968503937007874" right="0.1968503937007874" top="0.5905511811023623" bottom="0.5905511811023623" header="0.5118110236220472" footer="0.5118110236220472"/>
  <pageSetup fitToHeight="2" fitToWidth="1" horizontalDpi="600" verticalDpi="600" orientation="portrait" paperSize="9" scale="75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87"/>
  <sheetViews>
    <sheetView view="pageBreakPreview" zoomScaleSheetLayoutView="100" zoomScalePageLayoutView="0" workbookViewId="0" topLeftCell="A1">
      <selection activeCell="A4" sqref="A4:F4"/>
    </sheetView>
  </sheetViews>
  <sheetFormatPr defaultColWidth="9.00390625" defaultRowHeight="12.75"/>
  <cols>
    <col min="1" max="1" width="4.125" style="49" customWidth="1"/>
    <col min="2" max="2" width="72.00390625" style="48" customWidth="1"/>
    <col min="3" max="6" width="14.75390625" style="47" customWidth="1"/>
    <col min="7" max="7" width="29.75390625" style="46" customWidth="1"/>
    <col min="8" max="249" width="9.125" style="46" customWidth="1"/>
    <col min="250" max="250" width="3.75390625" style="46" customWidth="1"/>
    <col min="251" max="251" width="58.75390625" style="46" customWidth="1"/>
    <col min="252" max="255" width="15.25390625" style="46" customWidth="1"/>
    <col min="256" max="16384" width="9.125" style="46" customWidth="1"/>
  </cols>
  <sheetData>
    <row r="1" spans="1:6" ht="24" customHeight="1">
      <c r="A1" s="80"/>
      <c r="B1" s="142" t="s">
        <v>224</v>
      </c>
      <c r="C1" s="142"/>
      <c r="D1" s="46"/>
      <c r="E1" s="46"/>
      <c r="F1" s="46"/>
    </row>
    <row r="2" spans="1:6" ht="16.5">
      <c r="A2" s="79"/>
      <c r="B2" s="78"/>
      <c r="C2" s="77"/>
      <c r="D2" s="77"/>
      <c r="E2" s="77"/>
      <c r="F2" s="77"/>
    </row>
    <row r="3" spans="1:6" ht="17.25">
      <c r="A3" s="149" t="s">
        <v>131</v>
      </c>
      <c r="B3" s="149"/>
      <c r="C3" s="149"/>
      <c r="D3" s="149"/>
      <c r="E3" s="149"/>
      <c r="F3" s="149"/>
    </row>
    <row r="4" spans="1:6" ht="17.25">
      <c r="A4" s="150" t="s">
        <v>130</v>
      </c>
      <c r="B4" s="150"/>
      <c r="C4" s="150"/>
      <c r="D4" s="150"/>
      <c r="E4" s="150"/>
      <c r="F4" s="150"/>
    </row>
    <row r="5" spans="2:6" ht="17.25">
      <c r="B5" s="76"/>
      <c r="D5" s="75"/>
      <c r="F5" s="75" t="s">
        <v>45</v>
      </c>
    </row>
    <row r="6" spans="2:6" s="49" customFormat="1" ht="17.25" thickBot="1">
      <c r="B6" s="49" t="s">
        <v>44</v>
      </c>
      <c r="C6" s="49" t="s">
        <v>43</v>
      </c>
      <c r="D6" s="49" t="s">
        <v>42</v>
      </c>
      <c r="E6" s="49" t="s">
        <v>41</v>
      </c>
      <c r="F6" s="49" t="s">
        <v>129</v>
      </c>
    </row>
    <row r="7" spans="1:6" s="74" customFormat="1" ht="34.5" customHeight="1">
      <c r="A7" s="151" t="s">
        <v>128</v>
      </c>
      <c r="B7" s="153" t="s">
        <v>40</v>
      </c>
      <c r="C7" s="145" t="s">
        <v>127</v>
      </c>
      <c r="D7" s="145" t="s">
        <v>126</v>
      </c>
      <c r="E7" s="145" t="s">
        <v>125</v>
      </c>
      <c r="F7" s="147" t="s">
        <v>124</v>
      </c>
    </row>
    <row r="8" spans="1:6" s="74" customFormat="1" ht="34.5" customHeight="1" thickBot="1">
      <c r="A8" s="152"/>
      <c r="B8" s="154"/>
      <c r="C8" s="146"/>
      <c r="D8" s="146"/>
      <c r="E8" s="146"/>
      <c r="F8" s="148"/>
    </row>
    <row r="9" spans="1:6" s="71" customFormat="1" ht="24" customHeight="1">
      <c r="A9" s="66">
        <v>1</v>
      </c>
      <c r="B9" s="65" t="s">
        <v>123</v>
      </c>
      <c r="C9" s="64">
        <v>10000</v>
      </c>
      <c r="D9" s="73"/>
      <c r="E9" s="73"/>
      <c r="F9" s="72"/>
    </row>
    <row r="10" spans="1:6" s="53" customFormat="1" ht="38.25" customHeight="1">
      <c r="A10" s="66">
        <v>2</v>
      </c>
      <c r="B10" s="65" t="s">
        <v>122</v>
      </c>
      <c r="C10" s="64">
        <v>50000</v>
      </c>
      <c r="D10" s="64">
        <v>50000</v>
      </c>
      <c r="E10" s="64">
        <v>50000</v>
      </c>
      <c r="F10" s="63">
        <v>50000</v>
      </c>
    </row>
    <row r="11" spans="1:6" s="70" customFormat="1" ht="24" customHeight="1">
      <c r="A11" s="66">
        <v>3</v>
      </c>
      <c r="B11" s="65" t="s">
        <v>121</v>
      </c>
      <c r="C11" s="64">
        <v>10000</v>
      </c>
      <c r="D11" s="64"/>
      <c r="E11" s="64"/>
      <c r="F11" s="63"/>
    </row>
    <row r="12" spans="1:6" ht="24" customHeight="1">
      <c r="A12" s="66">
        <v>4</v>
      </c>
      <c r="B12" s="65" t="s">
        <v>120</v>
      </c>
      <c r="C12" s="64">
        <f>1363617-C13</f>
        <v>1166617</v>
      </c>
      <c r="D12" s="64">
        <f>1327617-197000</f>
        <v>1130617</v>
      </c>
      <c r="E12" s="64">
        <f>1327617-197000</f>
        <v>1130617</v>
      </c>
      <c r="F12" s="63">
        <f>1327617-197000</f>
        <v>1130617</v>
      </c>
    </row>
    <row r="13" spans="1:6" ht="24" customHeight="1">
      <c r="A13" s="66">
        <v>5</v>
      </c>
      <c r="B13" s="65" t="s">
        <v>119</v>
      </c>
      <c r="C13" s="64">
        <v>197000</v>
      </c>
      <c r="D13" s="64">
        <v>505710</v>
      </c>
      <c r="E13" s="64">
        <v>572390</v>
      </c>
      <c r="F13" s="63">
        <v>549197</v>
      </c>
    </row>
    <row r="14" spans="1:17" ht="38.25" customHeight="1">
      <c r="A14" s="66">
        <v>6</v>
      </c>
      <c r="B14" s="65" t="s">
        <v>118</v>
      </c>
      <c r="C14" s="64">
        <v>242000</v>
      </c>
      <c r="D14" s="64"/>
      <c r="E14" s="64"/>
      <c r="F14" s="63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17" ht="24" customHeight="1">
      <c r="A15" s="66">
        <v>7</v>
      </c>
      <c r="B15" s="65" t="s">
        <v>117</v>
      </c>
      <c r="C15" s="64">
        <v>35000</v>
      </c>
      <c r="D15" s="64">
        <v>35000</v>
      </c>
      <c r="E15" s="64">
        <v>35000</v>
      </c>
      <c r="F15" s="63">
        <v>35000</v>
      </c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17" ht="24" customHeight="1">
      <c r="A16" s="66">
        <v>8</v>
      </c>
      <c r="B16" s="65" t="s">
        <v>116</v>
      </c>
      <c r="C16" s="64">
        <v>166000</v>
      </c>
      <c r="D16" s="64">
        <v>166000</v>
      </c>
      <c r="E16" s="64">
        <v>166000</v>
      </c>
      <c r="F16" s="63">
        <v>166000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1:6" ht="33">
      <c r="A17" s="66"/>
      <c r="B17" s="69" t="s">
        <v>115</v>
      </c>
      <c r="C17" s="64"/>
      <c r="D17" s="64"/>
      <c r="E17" s="64"/>
      <c r="F17" s="63"/>
    </row>
    <row r="18" spans="1:6" ht="22.5" customHeight="1">
      <c r="A18" s="66">
        <v>9</v>
      </c>
      <c r="B18" s="68" t="s">
        <v>114</v>
      </c>
      <c r="C18" s="64">
        <v>280000</v>
      </c>
      <c r="D18" s="64">
        <v>280000</v>
      </c>
      <c r="E18" s="64">
        <v>280000</v>
      </c>
      <c r="F18" s="63">
        <v>280000</v>
      </c>
    </row>
    <row r="19" spans="1:6" ht="22.5" customHeight="1">
      <c r="A19" s="66">
        <v>10</v>
      </c>
      <c r="B19" s="68" t="s">
        <v>113</v>
      </c>
      <c r="C19" s="64">
        <v>270000</v>
      </c>
      <c r="D19" s="64">
        <v>27000</v>
      </c>
      <c r="E19" s="64">
        <v>270000</v>
      </c>
      <c r="F19" s="63">
        <v>270000</v>
      </c>
    </row>
    <row r="20" spans="1:6" ht="22.5" customHeight="1">
      <c r="A20" s="66">
        <v>11</v>
      </c>
      <c r="B20" s="68" t="s">
        <v>112</v>
      </c>
      <c r="C20" s="64">
        <v>57000</v>
      </c>
      <c r="D20" s="64">
        <v>57000</v>
      </c>
      <c r="E20" s="64">
        <v>57000</v>
      </c>
      <c r="F20" s="63">
        <v>57000</v>
      </c>
    </row>
    <row r="21" spans="1:6" ht="22.5" customHeight="1">
      <c r="A21" s="66">
        <v>12</v>
      </c>
      <c r="B21" s="68" t="s">
        <v>111</v>
      </c>
      <c r="C21" s="64">
        <v>45000</v>
      </c>
      <c r="D21" s="64">
        <v>45000</v>
      </c>
      <c r="E21" s="64">
        <v>45000</v>
      </c>
      <c r="F21" s="63">
        <v>45000</v>
      </c>
    </row>
    <row r="22" spans="1:6" ht="27" customHeight="1">
      <c r="A22" s="66"/>
      <c r="B22" s="69" t="s">
        <v>110</v>
      </c>
      <c r="C22" s="64"/>
      <c r="D22" s="64"/>
      <c r="E22" s="64"/>
      <c r="F22" s="63"/>
    </row>
    <row r="23" spans="1:6" ht="22.5" customHeight="1">
      <c r="A23" s="66">
        <v>13</v>
      </c>
      <c r="B23" s="68" t="s">
        <v>109</v>
      </c>
      <c r="C23" s="64">
        <v>40000</v>
      </c>
      <c r="D23" s="64">
        <v>40000</v>
      </c>
      <c r="E23" s="64">
        <v>40000</v>
      </c>
      <c r="F23" s="63">
        <v>40000</v>
      </c>
    </row>
    <row r="24" spans="1:6" ht="22.5" customHeight="1">
      <c r="A24" s="66">
        <v>14</v>
      </c>
      <c r="B24" s="68" t="s">
        <v>108</v>
      </c>
      <c r="C24" s="64">
        <v>200436</v>
      </c>
      <c r="D24" s="64">
        <v>200436</v>
      </c>
      <c r="E24" s="64">
        <v>200436</v>
      </c>
      <c r="F24" s="63">
        <v>200436</v>
      </c>
    </row>
    <row r="25" spans="1:6" ht="24" customHeight="1">
      <c r="A25" s="66">
        <v>15</v>
      </c>
      <c r="B25" s="65" t="s">
        <v>107</v>
      </c>
      <c r="C25" s="64">
        <v>139000</v>
      </c>
      <c r="D25" s="64"/>
      <c r="E25" s="64"/>
      <c r="F25" s="63"/>
    </row>
    <row r="26" spans="1:6" ht="38.25" customHeight="1">
      <c r="A26" s="66">
        <v>16</v>
      </c>
      <c r="B26" s="65" t="s">
        <v>106</v>
      </c>
      <c r="C26" s="64">
        <v>135000</v>
      </c>
      <c r="D26" s="64"/>
      <c r="E26" s="64"/>
      <c r="F26" s="63"/>
    </row>
    <row r="27" spans="1:6" ht="38.25" customHeight="1">
      <c r="A27" s="66">
        <v>17</v>
      </c>
      <c r="B27" s="65" t="s">
        <v>105</v>
      </c>
      <c r="C27" s="64">
        <v>211000</v>
      </c>
      <c r="D27" s="64"/>
      <c r="E27" s="64"/>
      <c r="F27" s="63"/>
    </row>
    <row r="28" spans="1:17" ht="24" customHeight="1">
      <c r="A28" s="66">
        <v>18</v>
      </c>
      <c r="B28" s="65" t="s">
        <v>104</v>
      </c>
      <c r="C28" s="64">
        <v>223000</v>
      </c>
      <c r="D28" s="64"/>
      <c r="E28" s="64"/>
      <c r="F28" s="63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</row>
    <row r="29" spans="1:6" ht="49.5">
      <c r="A29" s="66">
        <v>19</v>
      </c>
      <c r="B29" s="65" t="s">
        <v>103</v>
      </c>
      <c r="C29" s="64">
        <v>100000</v>
      </c>
      <c r="D29" s="64"/>
      <c r="E29" s="64"/>
      <c r="F29" s="63"/>
    </row>
    <row r="30" spans="1:6" ht="33">
      <c r="A30" s="66">
        <v>20</v>
      </c>
      <c r="B30" s="65" t="s">
        <v>102</v>
      </c>
      <c r="C30" s="64">
        <v>239</v>
      </c>
      <c r="D30" s="64">
        <v>239</v>
      </c>
      <c r="E30" s="64">
        <v>239</v>
      </c>
      <c r="F30" s="63">
        <v>239</v>
      </c>
    </row>
    <row r="31" spans="1:6" ht="38.25" customHeight="1">
      <c r="A31" s="66">
        <v>21</v>
      </c>
      <c r="B31" s="65" t="s">
        <v>101</v>
      </c>
      <c r="C31" s="64">
        <v>25000</v>
      </c>
      <c r="D31" s="64">
        <v>25000</v>
      </c>
      <c r="E31" s="64">
        <v>25000</v>
      </c>
      <c r="F31" s="63"/>
    </row>
    <row r="32" spans="1:6" ht="24" customHeight="1">
      <c r="A32" s="66">
        <v>22</v>
      </c>
      <c r="B32" s="65" t="s">
        <v>100</v>
      </c>
      <c r="C32" s="64">
        <v>50000</v>
      </c>
      <c r="D32" s="64"/>
      <c r="E32" s="64"/>
      <c r="F32" s="63"/>
    </row>
    <row r="33" spans="1:6" ht="38.25" customHeight="1">
      <c r="A33" s="66">
        <v>23</v>
      </c>
      <c r="B33" s="65" t="s">
        <v>99</v>
      </c>
      <c r="C33" s="64">
        <v>22000</v>
      </c>
      <c r="D33" s="64">
        <v>22000</v>
      </c>
      <c r="E33" s="64"/>
      <c r="F33" s="63"/>
    </row>
    <row r="34" spans="1:6" ht="38.25" customHeight="1">
      <c r="A34" s="66">
        <v>24</v>
      </c>
      <c r="B34" s="65" t="s">
        <v>98</v>
      </c>
      <c r="C34" s="64">
        <v>1175</v>
      </c>
      <c r="D34" s="64"/>
      <c r="E34" s="64"/>
      <c r="F34" s="63"/>
    </row>
    <row r="35" spans="1:6" ht="66">
      <c r="A35" s="66">
        <v>25</v>
      </c>
      <c r="B35" s="65" t="s">
        <v>97</v>
      </c>
      <c r="C35" s="64">
        <v>917</v>
      </c>
      <c r="D35" s="64"/>
      <c r="E35" s="64"/>
      <c r="F35" s="63"/>
    </row>
    <row r="36" spans="1:6" ht="24" customHeight="1">
      <c r="A36" s="66">
        <v>26</v>
      </c>
      <c r="B36" s="65" t="s">
        <v>96</v>
      </c>
      <c r="C36" s="64">
        <v>3840</v>
      </c>
      <c r="D36" s="64">
        <v>3840</v>
      </c>
      <c r="E36" s="64">
        <v>3840</v>
      </c>
      <c r="F36" s="63">
        <v>3840</v>
      </c>
    </row>
    <row r="37" spans="1:6" ht="24" customHeight="1">
      <c r="A37" s="66">
        <v>27</v>
      </c>
      <c r="B37" s="65" t="s">
        <v>95</v>
      </c>
      <c r="C37" s="64">
        <v>300</v>
      </c>
      <c r="D37" s="64">
        <v>300</v>
      </c>
      <c r="E37" s="64">
        <v>300</v>
      </c>
      <c r="F37" s="63">
        <v>300</v>
      </c>
    </row>
    <row r="38" spans="1:6" ht="24" customHeight="1">
      <c r="A38" s="66">
        <v>28</v>
      </c>
      <c r="B38" s="65" t="s">
        <v>94</v>
      </c>
      <c r="C38" s="64">
        <v>127</v>
      </c>
      <c r="D38" s="64">
        <v>127</v>
      </c>
      <c r="E38" s="64">
        <v>127</v>
      </c>
      <c r="F38" s="63">
        <v>127</v>
      </c>
    </row>
    <row r="39" spans="1:6" ht="38.25" customHeight="1">
      <c r="A39" s="66">
        <v>29</v>
      </c>
      <c r="B39" s="65" t="s">
        <v>93</v>
      </c>
      <c r="C39" s="64">
        <v>1500</v>
      </c>
      <c r="D39" s="64">
        <v>1500</v>
      </c>
      <c r="E39" s="64">
        <v>1500</v>
      </c>
      <c r="F39" s="63">
        <v>1500</v>
      </c>
    </row>
    <row r="40" spans="1:6" ht="24" customHeight="1">
      <c r="A40" s="66">
        <v>30</v>
      </c>
      <c r="B40" s="65" t="s">
        <v>92</v>
      </c>
      <c r="C40" s="64">
        <v>300</v>
      </c>
      <c r="D40" s="64">
        <v>300</v>
      </c>
      <c r="E40" s="64">
        <v>300</v>
      </c>
      <c r="F40" s="63">
        <v>300</v>
      </c>
    </row>
    <row r="41" spans="1:6" ht="24" customHeight="1">
      <c r="A41" s="66">
        <v>31</v>
      </c>
      <c r="B41" s="65" t="s">
        <v>91</v>
      </c>
      <c r="C41" s="64">
        <v>3600</v>
      </c>
      <c r="D41" s="64">
        <v>3600</v>
      </c>
      <c r="E41" s="64">
        <v>3600</v>
      </c>
      <c r="F41" s="63">
        <v>3600</v>
      </c>
    </row>
    <row r="42" spans="1:6" ht="24" customHeight="1">
      <c r="A42" s="66">
        <v>32</v>
      </c>
      <c r="B42" s="65" t="s">
        <v>90</v>
      </c>
      <c r="C42" s="64">
        <v>2000</v>
      </c>
      <c r="D42" s="64">
        <v>2000</v>
      </c>
      <c r="E42" s="64">
        <v>2000</v>
      </c>
      <c r="F42" s="63">
        <v>2000</v>
      </c>
    </row>
    <row r="43" spans="1:6" ht="24" customHeight="1">
      <c r="A43" s="66">
        <v>33</v>
      </c>
      <c r="B43" s="65" t="s">
        <v>89</v>
      </c>
      <c r="C43" s="64">
        <v>900</v>
      </c>
      <c r="D43" s="64">
        <v>900</v>
      </c>
      <c r="E43" s="64">
        <v>900</v>
      </c>
      <c r="F43" s="63">
        <v>900</v>
      </c>
    </row>
    <row r="44" spans="1:6" ht="38.25" customHeight="1">
      <c r="A44" s="66">
        <v>34</v>
      </c>
      <c r="B44" s="65" t="s">
        <v>88</v>
      </c>
      <c r="C44" s="64">
        <v>12000</v>
      </c>
      <c r="D44" s="64">
        <v>12000</v>
      </c>
      <c r="E44" s="64">
        <v>12000</v>
      </c>
      <c r="F44" s="63">
        <v>12000</v>
      </c>
    </row>
    <row r="45" spans="1:6" ht="24" customHeight="1">
      <c r="A45" s="66">
        <v>35</v>
      </c>
      <c r="B45" s="65" t="s">
        <v>87</v>
      </c>
      <c r="C45" s="64">
        <v>184572</v>
      </c>
      <c r="D45" s="64">
        <v>184572</v>
      </c>
      <c r="E45" s="64">
        <v>184572</v>
      </c>
      <c r="F45" s="63">
        <v>184572</v>
      </c>
    </row>
    <row r="46" spans="1:6" ht="24" customHeight="1">
      <c r="A46" s="66">
        <v>36</v>
      </c>
      <c r="B46" s="65" t="s">
        <v>86</v>
      </c>
      <c r="C46" s="64">
        <v>60000</v>
      </c>
      <c r="D46" s="64">
        <v>60000</v>
      </c>
      <c r="E46" s="64">
        <v>60000</v>
      </c>
      <c r="F46" s="63">
        <v>60000</v>
      </c>
    </row>
    <row r="47" spans="1:6" ht="38.25" customHeight="1">
      <c r="A47" s="66">
        <v>37</v>
      </c>
      <c r="B47" s="65" t="s">
        <v>85</v>
      </c>
      <c r="C47" s="64">
        <v>2000</v>
      </c>
      <c r="D47" s="64">
        <v>2000</v>
      </c>
      <c r="E47" s="64">
        <v>2000</v>
      </c>
      <c r="F47" s="63">
        <v>2000</v>
      </c>
    </row>
    <row r="48" spans="1:6" ht="54.75" customHeight="1">
      <c r="A48" s="66">
        <v>38</v>
      </c>
      <c r="B48" s="65" t="s">
        <v>84</v>
      </c>
      <c r="C48" s="64">
        <v>47106</v>
      </c>
      <c r="D48" s="64">
        <v>47106</v>
      </c>
      <c r="E48" s="64">
        <v>47106</v>
      </c>
      <c r="F48" s="63">
        <v>47106</v>
      </c>
    </row>
    <row r="49" spans="1:6" ht="54.75" customHeight="1">
      <c r="A49" s="66">
        <v>39</v>
      </c>
      <c r="B49" s="65" t="s">
        <v>83</v>
      </c>
      <c r="C49" s="64">
        <f>7400*1.27</f>
        <v>9398</v>
      </c>
      <c r="D49" s="64"/>
      <c r="E49" s="64"/>
      <c r="F49" s="63"/>
    </row>
    <row r="50" spans="1:6" ht="24" customHeight="1">
      <c r="A50" s="66">
        <v>40</v>
      </c>
      <c r="B50" s="65" t="s">
        <v>82</v>
      </c>
      <c r="C50" s="64">
        <v>63500</v>
      </c>
      <c r="D50" s="64">
        <v>63500</v>
      </c>
      <c r="E50" s="64">
        <v>63500</v>
      </c>
      <c r="F50" s="63">
        <v>63500</v>
      </c>
    </row>
    <row r="51" spans="1:6" ht="24" customHeight="1">
      <c r="A51" s="66">
        <v>41</v>
      </c>
      <c r="B51" s="65" t="s">
        <v>81</v>
      </c>
      <c r="C51" s="64">
        <v>65000</v>
      </c>
      <c r="D51" s="64"/>
      <c r="E51" s="64"/>
      <c r="F51" s="63"/>
    </row>
    <row r="52" spans="1:6" ht="24" customHeight="1">
      <c r="A52" s="66">
        <v>42</v>
      </c>
      <c r="B52" s="65" t="s">
        <v>80</v>
      </c>
      <c r="C52" s="64">
        <v>60000</v>
      </c>
      <c r="D52" s="64">
        <v>60000</v>
      </c>
      <c r="E52" s="64">
        <v>60000</v>
      </c>
      <c r="F52" s="63">
        <v>60000</v>
      </c>
    </row>
    <row r="53" spans="1:6" ht="24" customHeight="1">
      <c r="A53" s="66">
        <v>43</v>
      </c>
      <c r="B53" s="65" t="s">
        <v>79</v>
      </c>
      <c r="C53" s="64">
        <v>58500</v>
      </c>
      <c r="D53" s="64">
        <v>58500</v>
      </c>
      <c r="E53" s="64">
        <v>58500</v>
      </c>
      <c r="F53" s="63">
        <v>58500</v>
      </c>
    </row>
    <row r="54" spans="1:6" ht="39" customHeight="1">
      <c r="A54" s="66">
        <v>44</v>
      </c>
      <c r="B54" s="65" t="s">
        <v>78</v>
      </c>
      <c r="C54" s="64">
        <v>10200</v>
      </c>
      <c r="D54" s="64"/>
      <c r="E54" s="64"/>
      <c r="F54" s="63"/>
    </row>
    <row r="55" spans="1:6" ht="24" customHeight="1">
      <c r="A55" s="66">
        <v>45</v>
      </c>
      <c r="B55" s="65" t="s">
        <v>77</v>
      </c>
      <c r="C55" s="64">
        <v>29450</v>
      </c>
      <c r="D55" s="64">
        <v>29450</v>
      </c>
      <c r="E55" s="64">
        <v>29450</v>
      </c>
      <c r="F55" s="63">
        <v>29450</v>
      </c>
    </row>
    <row r="56" spans="1:6" ht="24" customHeight="1">
      <c r="A56" s="66">
        <v>46</v>
      </c>
      <c r="B56" s="65" t="s">
        <v>76</v>
      </c>
      <c r="C56" s="64">
        <v>11100</v>
      </c>
      <c r="D56" s="64">
        <v>11100</v>
      </c>
      <c r="E56" s="64">
        <v>11100</v>
      </c>
      <c r="F56" s="63">
        <v>11100</v>
      </c>
    </row>
    <row r="57" spans="1:6" ht="38.25" customHeight="1">
      <c r="A57" s="66">
        <v>47</v>
      </c>
      <c r="B57" s="65" t="s">
        <v>75</v>
      </c>
      <c r="C57" s="64">
        <v>21671</v>
      </c>
      <c r="D57" s="64">
        <v>21671</v>
      </c>
      <c r="E57" s="64"/>
      <c r="F57" s="63"/>
    </row>
    <row r="58" spans="1:6" ht="54.75" customHeight="1">
      <c r="A58" s="66">
        <v>48</v>
      </c>
      <c r="B58" s="65" t="s">
        <v>74</v>
      </c>
      <c r="C58" s="64">
        <v>10414</v>
      </c>
      <c r="D58" s="64"/>
      <c r="E58" s="64"/>
      <c r="F58" s="63"/>
    </row>
    <row r="59" spans="1:6" ht="38.25" customHeight="1">
      <c r="A59" s="66">
        <v>49</v>
      </c>
      <c r="B59" s="65" t="s">
        <v>73</v>
      </c>
      <c r="C59" s="64">
        <v>110457</v>
      </c>
      <c r="D59" s="64">
        <v>121503</v>
      </c>
      <c r="E59" s="64"/>
      <c r="F59" s="63"/>
    </row>
    <row r="60" spans="1:6" ht="38.25" customHeight="1">
      <c r="A60" s="66">
        <v>50</v>
      </c>
      <c r="B60" s="65" t="s">
        <v>72</v>
      </c>
      <c r="C60" s="64">
        <v>6000</v>
      </c>
      <c r="D60" s="64">
        <v>6000</v>
      </c>
      <c r="E60" s="64">
        <v>6000</v>
      </c>
      <c r="F60" s="63">
        <v>6000</v>
      </c>
    </row>
    <row r="61" spans="1:6" ht="54.75" customHeight="1">
      <c r="A61" s="66">
        <v>51</v>
      </c>
      <c r="B61" s="65" t="s">
        <v>71</v>
      </c>
      <c r="C61" s="64">
        <v>5730</v>
      </c>
      <c r="D61" s="64"/>
      <c r="E61" s="64"/>
      <c r="F61" s="63"/>
    </row>
    <row r="62" spans="1:6" ht="24" customHeight="1">
      <c r="A62" s="66">
        <v>52</v>
      </c>
      <c r="B62" s="65" t="s">
        <v>70</v>
      </c>
      <c r="C62" s="64">
        <f>15*12</f>
        <v>180</v>
      </c>
      <c r="D62" s="64">
        <f>15*12</f>
        <v>180</v>
      </c>
      <c r="E62" s="64">
        <v>180</v>
      </c>
      <c r="F62" s="63">
        <v>180</v>
      </c>
    </row>
    <row r="63" spans="1:6" ht="38.25" customHeight="1">
      <c r="A63" s="66">
        <v>53</v>
      </c>
      <c r="B63" s="65" t="s">
        <v>69</v>
      </c>
      <c r="C63" s="64">
        <v>1018623</v>
      </c>
      <c r="D63" s="64">
        <v>1121023</v>
      </c>
      <c r="E63" s="64">
        <v>1233714</v>
      </c>
      <c r="F63" s="63">
        <v>1357086</v>
      </c>
    </row>
    <row r="64" spans="1:6" ht="54.75" customHeight="1">
      <c r="A64" s="66">
        <v>54</v>
      </c>
      <c r="B64" s="65" t="s">
        <v>68</v>
      </c>
      <c r="C64" s="64">
        <v>3440</v>
      </c>
      <c r="D64" s="64">
        <v>3613</v>
      </c>
      <c r="E64" s="64">
        <v>3793</v>
      </c>
      <c r="F64" s="63">
        <v>1991</v>
      </c>
    </row>
    <row r="65" spans="1:6" ht="54.75" customHeight="1">
      <c r="A65" s="66">
        <v>55</v>
      </c>
      <c r="B65" s="65" t="s">
        <v>67</v>
      </c>
      <c r="C65" s="64">
        <v>2458</v>
      </c>
      <c r="D65" s="64">
        <v>2188</v>
      </c>
      <c r="E65" s="64">
        <v>2290</v>
      </c>
      <c r="F65" s="63">
        <v>2401</v>
      </c>
    </row>
    <row r="66" spans="1:17" ht="39" customHeight="1">
      <c r="A66" s="66">
        <v>56</v>
      </c>
      <c r="B66" s="65" t="s">
        <v>66</v>
      </c>
      <c r="C66" s="64">
        <v>595</v>
      </c>
      <c r="D66" s="64"/>
      <c r="E66" s="64"/>
      <c r="F66" s="63"/>
      <c r="H66" s="58"/>
      <c r="I66" s="58"/>
      <c r="J66" s="58"/>
      <c r="K66" s="58"/>
      <c r="L66" s="58"/>
      <c r="M66" s="58"/>
      <c r="N66" s="58"/>
      <c r="O66" s="58"/>
      <c r="P66" s="58"/>
      <c r="Q66" s="58"/>
    </row>
    <row r="67" spans="1:17" ht="38.25" customHeight="1">
      <c r="A67" s="66">
        <v>57</v>
      </c>
      <c r="B67" s="65" t="s">
        <v>65</v>
      </c>
      <c r="C67" s="64">
        <v>2591</v>
      </c>
      <c r="D67" s="64"/>
      <c r="E67" s="64"/>
      <c r="F67" s="63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</row>
    <row r="68" spans="1:17" ht="54.75" customHeight="1">
      <c r="A68" s="66">
        <v>58</v>
      </c>
      <c r="B68" s="65" t="s">
        <v>64</v>
      </c>
      <c r="C68" s="64">
        <f>1500*1.27</f>
        <v>1905</v>
      </c>
      <c r="D68" s="64">
        <f>1500*1.27</f>
        <v>1905</v>
      </c>
      <c r="E68" s="64">
        <f>1500*1.27</f>
        <v>1905</v>
      </c>
      <c r="F68" s="63"/>
      <c r="H68" s="58"/>
      <c r="I68" s="58"/>
      <c r="J68" s="58"/>
      <c r="K68" s="58"/>
      <c r="L68" s="58"/>
      <c r="M68" s="58"/>
      <c r="N68" s="58"/>
      <c r="O68" s="58"/>
      <c r="P68" s="58"/>
      <c r="Q68" s="58"/>
    </row>
    <row r="69" spans="1:17" ht="38.25" customHeight="1">
      <c r="A69" s="66">
        <v>59</v>
      </c>
      <c r="B69" s="65" t="s">
        <v>63</v>
      </c>
      <c r="C69" s="64">
        <v>6500</v>
      </c>
      <c r="D69" s="64">
        <v>7000</v>
      </c>
      <c r="E69" s="64"/>
      <c r="F69" s="63"/>
      <c r="H69" s="58"/>
      <c r="I69" s="58"/>
      <c r="J69" s="58"/>
      <c r="K69" s="58"/>
      <c r="L69" s="58"/>
      <c r="M69" s="58"/>
      <c r="N69" s="58"/>
      <c r="O69" s="58"/>
      <c r="P69" s="58"/>
      <c r="Q69" s="58"/>
    </row>
    <row r="70" spans="1:17" ht="38.25" customHeight="1">
      <c r="A70" s="66">
        <v>60</v>
      </c>
      <c r="B70" s="65" t="s">
        <v>62</v>
      </c>
      <c r="C70" s="64">
        <v>283000</v>
      </c>
      <c r="D70" s="64"/>
      <c r="E70" s="64"/>
      <c r="F70" s="63"/>
      <c r="H70" s="58"/>
      <c r="I70" s="58"/>
      <c r="J70" s="58"/>
      <c r="K70" s="58"/>
      <c r="L70" s="58"/>
      <c r="M70" s="58"/>
      <c r="N70" s="58"/>
      <c r="O70" s="58"/>
      <c r="P70" s="58"/>
      <c r="Q70" s="58"/>
    </row>
    <row r="71" spans="1:17" ht="38.25" customHeight="1">
      <c r="A71" s="66">
        <v>61</v>
      </c>
      <c r="B71" s="65" t="s">
        <v>61</v>
      </c>
      <c r="C71" s="64">
        <v>12000</v>
      </c>
      <c r="D71" s="64"/>
      <c r="E71" s="64"/>
      <c r="F71" s="63"/>
      <c r="H71" s="58"/>
      <c r="I71" s="58"/>
      <c r="J71" s="58"/>
      <c r="K71" s="58"/>
      <c r="L71" s="58"/>
      <c r="M71" s="58"/>
      <c r="N71" s="58"/>
      <c r="O71" s="58"/>
      <c r="P71" s="58"/>
      <c r="Q71" s="58"/>
    </row>
    <row r="72" spans="1:17" ht="38.25" customHeight="1">
      <c r="A72" s="66">
        <v>62</v>
      </c>
      <c r="B72" s="65" t="s">
        <v>60</v>
      </c>
      <c r="C72" s="64">
        <v>80</v>
      </c>
      <c r="D72" s="64">
        <v>80</v>
      </c>
      <c r="E72" s="64">
        <v>80</v>
      </c>
      <c r="F72" s="63">
        <v>80</v>
      </c>
      <c r="H72" s="58"/>
      <c r="I72" s="58"/>
      <c r="J72" s="58"/>
      <c r="K72" s="58"/>
      <c r="L72" s="58"/>
      <c r="M72" s="58"/>
      <c r="N72" s="58"/>
      <c r="O72" s="58"/>
      <c r="P72" s="58"/>
      <c r="Q72" s="58"/>
    </row>
    <row r="73" spans="1:17" ht="54.75" customHeight="1">
      <c r="A73" s="66">
        <v>63</v>
      </c>
      <c r="B73" s="65" t="s">
        <v>59</v>
      </c>
      <c r="C73" s="64">
        <v>7896</v>
      </c>
      <c r="D73" s="64"/>
      <c r="E73" s="64"/>
      <c r="F73" s="63"/>
      <c r="H73" s="58"/>
      <c r="I73" s="58"/>
      <c r="J73" s="58"/>
      <c r="K73" s="58"/>
      <c r="L73" s="58"/>
      <c r="M73" s="58"/>
      <c r="N73" s="58"/>
      <c r="O73" s="58"/>
      <c r="P73" s="58"/>
      <c r="Q73" s="58"/>
    </row>
    <row r="74" spans="1:17" ht="60.75" customHeight="1">
      <c r="A74" s="66">
        <v>64</v>
      </c>
      <c r="B74" s="65" t="s">
        <v>58</v>
      </c>
      <c r="C74" s="64">
        <v>4495</v>
      </c>
      <c r="D74" s="64"/>
      <c r="E74" s="64"/>
      <c r="F74" s="63"/>
      <c r="H74" s="58"/>
      <c r="I74" s="58"/>
      <c r="J74" s="58"/>
      <c r="K74" s="58"/>
      <c r="L74" s="58"/>
      <c r="M74" s="58"/>
      <c r="N74" s="58"/>
      <c r="O74" s="58"/>
      <c r="P74" s="58"/>
      <c r="Q74" s="58"/>
    </row>
    <row r="75" spans="1:17" ht="54.75" customHeight="1">
      <c r="A75" s="66">
        <v>65</v>
      </c>
      <c r="B75" s="65" t="s">
        <v>57</v>
      </c>
      <c r="C75" s="64">
        <f>20*1.27</f>
        <v>25.4</v>
      </c>
      <c r="D75" s="64">
        <f>20*1.27</f>
        <v>25.4</v>
      </c>
      <c r="E75" s="64">
        <f>20*1.27</f>
        <v>25.4</v>
      </c>
      <c r="F75" s="63">
        <v>25</v>
      </c>
      <c r="H75" s="58"/>
      <c r="I75" s="58"/>
      <c r="J75" s="58"/>
      <c r="K75" s="58"/>
      <c r="L75" s="58"/>
      <c r="M75" s="58"/>
      <c r="N75" s="58"/>
      <c r="O75" s="58"/>
      <c r="P75" s="58"/>
      <c r="Q75" s="58"/>
    </row>
    <row r="76" spans="1:17" ht="38.25" customHeight="1">
      <c r="A76" s="66">
        <v>66</v>
      </c>
      <c r="B76" s="65" t="s">
        <v>56</v>
      </c>
      <c r="C76" s="64">
        <v>10000</v>
      </c>
      <c r="D76" s="64"/>
      <c r="E76" s="64"/>
      <c r="F76" s="63"/>
      <c r="H76" s="58"/>
      <c r="I76" s="58"/>
      <c r="J76" s="58"/>
      <c r="K76" s="58"/>
      <c r="L76" s="58"/>
      <c r="M76" s="58"/>
      <c r="N76" s="58"/>
      <c r="O76" s="58"/>
      <c r="P76" s="58"/>
      <c r="Q76" s="58"/>
    </row>
    <row r="77" spans="1:17" ht="86.25" customHeight="1">
      <c r="A77" s="66">
        <v>67</v>
      </c>
      <c r="B77" s="65" t="s">
        <v>55</v>
      </c>
      <c r="C77" s="64">
        <v>12</v>
      </c>
      <c r="D77" s="64">
        <v>12</v>
      </c>
      <c r="E77" s="64">
        <v>12</v>
      </c>
      <c r="F77" s="63">
        <v>12</v>
      </c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</row>
    <row r="78" spans="1:17" ht="54.75" customHeight="1">
      <c r="A78" s="66">
        <v>68</v>
      </c>
      <c r="B78" s="65" t="s">
        <v>54</v>
      </c>
      <c r="C78" s="64">
        <v>10</v>
      </c>
      <c r="D78" s="64">
        <v>10</v>
      </c>
      <c r="E78" s="64">
        <v>10</v>
      </c>
      <c r="F78" s="63">
        <v>10</v>
      </c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</row>
    <row r="79" spans="1:17" ht="90" customHeight="1">
      <c r="A79" s="66">
        <v>69</v>
      </c>
      <c r="B79" s="65" t="s">
        <v>53</v>
      </c>
      <c r="C79" s="64">
        <v>234297</v>
      </c>
      <c r="D79" s="64"/>
      <c r="E79" s="64"/>
      <c r="F79" s="63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</row>
    <row r="80" spans="1:17" ht="54.75" customHeight="1">
      <c r="A80" s="66">
        <v>70</v>
      </c>
      <c r="B80" s="65" t="s">
        <v>52</v>
      </c>
      <c r="C80" s="64">
        <v>21000</v>
      </c>
      <c r="D80" s="64"/>
      <c r="E80" s="64"/>
      <c r="F80" s="67"/>
      <c r="G80" s="59"/>
      <c r="H80" s="58"/>
      <c r="I80" s="58"/>
      <c r="J80" s="58"/>
      <c r="K80" s="58"/>
      <c r="L80" s="58"/>
      <c r="M80" s="58"/>
      <c r="N80" s="58"/>
      <c r="O80" s="58"/>
      <c r="P80" s="58"/>
      <c r="Q80" s="58"/>
    </row>
    <row r="81" spans="1:17" ht="54.75" customHeight="1">
      <c r="A81" s="66">
        <v>71</v>
      </c>
      <c r="B81" s="65" t="s">
        <v>51</v>
      </c>
      <c r="C81" s="64">
        <v>40000</v>
      </c>
      <c r="D81" s="64"/>
      <c r="E81" s="64"/>
      <c r="F81" s="63"/>
      <c r="G81" s="59"/>
      <c r="H81" s="58"/>
      <c r="I81" s="58"/>
      <c r="J81" s="58"/>
      <c r="K81" s="58"/>
      <c r="L81" s="58"/>
      <c r="M81" s="58"/>
      <c r="N81" s="58"/>
      <c r="O81" s="58"/>
      <c r="P81" s="58"/>
      <c r="Q81" s="58"/>
    </row>
    <row r="82" spans="1:17" ht="54.75" customHeight="1" thickBot="1">
      <c r="A82" s="66">
        <v>72</v>
      </c>
      <c r="B82" s="62" t="s">
        <v>50</v>
      </c>
      <c r="C82" s="61">
        <v>11850</v>
      </c>
      <c r="D82" s="61"/>
      <c r="E82" s="61"/>
      <c r="F82" s="60"/>
      <c r="G82" s="59"/>
      <c r="H82" s="58"/>
      <c r="I82" s="58"/>
      <c r="J82" s="58"/>
      <c r="K82" s="58"/>
      <c r="L82" s="58"/>
      <c r="M82" s="58"/>
      <c r="N82" s="58"/>
      <c r="O82" s="58"/>
      <c r="P82" s="58"/>
      <c r="Q82" s="58"/>
    </row>
    <row r="83" spans="1:6" s="53" customFormat="1" ht="28.5" customHeight="1" thickBot="1">
      <c r="A83" s="57"/>
      <c r="B83" s="56" t="s">
        <v>49</v>
      </c>
      <c r="C83" s="55">
        <f>SUM(C9:C82)</f>
        <v>6117006.4</v>
      </c>
      <c r="D83" s="55">
        <f>SUM(D9:D80)</f>
        <v>4410007.4</v>
      </c>
      <c r="E83" s="55">
        <f>SUM(E9:E80)</f>
        <v>4660486.4</v>
      </c>
      <c r="F83" s="54">
        <f>SUM(F9:F80)</f>
        <v>4732069</v>
      </c>
    </row>
    <row r="85" spans="2:6" ht="16.5">
      <c r="B85" s="51"/>
      <c r="C85" s="50"/>
      <c r="D85" s="50"/>
      <c r="E85" s="50"/>
      <c r="F85" s="50"/>
    </row>
    <row r="86" spans="2:6" ht="17.25">
      <c r="B86" s="52"/>
      <c r="C86" s="50"/>
      <c r="D86" s="50"/>
      <c r="E86" s="50"/>
      <c r="F86" s="50"/>
    </row>
    <row r="87" spans="1:6" ht="16.5">
      <c r="A87" s="46"/>
      <c r="B87" s="51"/>
      <c r="C87" s="50"/>
      <c r="D87" s="50"/>
      <c r="E87" s="50"/>
      <c r="F87" s="50"/>
    </row>
  </sheetData>
  <sheetProtection/>
  <mergeCells count="9">
    <mergeCell ref="B1:C1"/>
    <mergeCell ref="E7:E8"/>
    <mergeCell ref="F7:F8"/>
    <mergeCell ref="A3:F3"/>
    <mergeCell ref="A4:F4"/>
    <mergeCell ref="A7:A8"/>
    <mergeCell ref="B7:B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view="pageBreakPreview" zoomScaleSheetLayoutView="100" zoomScalePageLayoutView="0" workbookViewId="0" topLeftCell="A1">
      <selection activeCell="B1" sqref="B1:C1"/>
    </sheetView>
  </sheetViews>
  <sheetFormatPr defaultColWidth="9.125" defaultRowHeight="12.75"/>
  <cols>
    <col min="1" max="1" width="3.75390625" style="106" customWidth="1"/>
    <col min="2" max="2" width="5.375" style="21" customWidth="1"/>
    <col min="3" max="3" width="50.75390625" style="21" customWidth="1"/>
    <col min="4" max="16" width="12.75390625" style="21" customWidth="1"/>
    <col min="17" max="16384" width="9.125" style="21" customWidth="1"/>
  </cols>
  <sheetData>
    <row r="1" spans="1:17" ht="17.25" customHeight="1">
      <c r="A1" s="100"/>
      <c r="B1" s="142" t="s">
        <v>225</v>
      </c>
      <c r="C1" s="142"/>
      <c r="D1" s="84"/>
      <c r="E1" s="84"/>
      <c r="F1" s="142"/>
      <c r="G1" s="142"/>
      <c r="H1" s="45"/>
      <c r="I1" s="84"/>
      <c r="J1" s="142"/>
      <c r="K1" s="142"/>
      <c r="L1" s="45"/>
      <c r="M1" s="84"/>
      <c r="N1" s="142"/>
      <c r="O1" s="142"/>
      <c r="P1" s="84"/>
      <c r="Q1" s="84"/>
    </row>
    <row r="2" spans="1:17" ht="17.25" customHeight="1">
      <c r="A2" s="100"/>
      <c r="B2" s="45"/>
      <c r="C2" s="45"/>
      <c r="D2" s="45"/>
      <c r="E2" s="84"/>
      <c r="F2" s="45"/>
      <c r="G2" s="45"/>
      <c r="H2" s="45"/>
      <c r="I2" s="84"/>
      <c r="J2" s="45"/>
      <c r="K2" s="45"/>
      <c r="L2" s="45"/>
      <c r="M2" s="84"/>
      <c r="N2" s="45"/>
      <c r="O2" s="45"/>
      <c r="P2" s="84"/>
      <c r="Q2" s="84"/>
    </row>
    <row r="3" spans="1:17" ht="17.25" customHeight="1">
      <c r="A3" s="100"/>
      <c r="B3" s="137" t="s">
        <v>153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84"/>
    </row>
    <row r="4" spans="1:17" ht="17.25" customHeight="1">
      <c r="A4" s="100"/>
      <c r="B4" s="162" t="s">
        <v>154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01"/>
    </row>
    <row r="5" spans="1:17" ht="17.25" customHeight="1">
      <c r="A5" s="100"/>
      <c r="B5" s="155" t="s">
        <v>155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02"/>
    </row>
    <row r="6" spans="1:17" ht="17.25" customHeight="1">
      <c r="A6" s="100"/>
      <c r="B6" s="103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 t="s">
        <v>45</v>
      </c>
      <c r="Q6" s="104"/>
    </row>
    <row r="7" spans="2:17" s="106" customFormat="1" ht="17.25" customHeight="1" thickBot="1">
      <c r="B7" s="107" t="s">
        <v>44</v>
      </c>
      <c r="C7" s="107" t="s">
        <v>43</v>
      </c>
      <c r="D7" s="107" t="s">
        <v>42</v>
      </c>
      <c r="E7" s="107" t="s">
        <v>41</v>
      </c>
      <c r="F7" s="107" t="s">
        <v>129</v>
      </c>
      <c r="G7" s="107" t="s">
        <v>156</v>
      </c>
      <c r="H7" s="107" t="s">
        <v>157</v>
      </c>
      <c r="I7" s="107" t="s">
        <v>158</v>
      </c>
      <c r="J7" s="107" t="s">
        <v>159</v>
      </c>
      <c r="K7" s="107" t="s">
        <v>160</v>
      </c>
      <c r="L7" s="107" t="s">
        <v>161</v>
      </c>
      <c r="M7" s="107" t="s">
        <v>162</v>
      </c>
      <c r="N7" s="107" t="s">
        <v>163</v>
      </c>
      <c r="O7" s="107" t="s">
        <v>164</v>
      </c>
      <c r="P7" s="107" t="s">
        <v>165</v>
      </c>
      <c r="Q7" s="107"/>
    </row>
    <row r="8" spans="2:16" ht="52.5" thickBot="1">
      <c r="B8" s="108" t="s">
        <v>166</v>
      </c>
      <c r="C8" s="109" t="s">
        <v>40</v>
      </c>
      <c r="D8" s="109" t="s">
        <v>167</v>
      </c>
      <c r="E8" s="109" t="s">
        <v>168</v>
      </c>
      <c r="F8" s="109" t="s">
        <v>169</v>
      </c>
      <c r="G8" s="109" t="s">
        <v>170</v>
      </c>
      <c r="H8" s="109" t="s">
        <v>171</v>
      </c>
      <c r="I8" s="109" t="s">
        <v>172</v>
      </c>
      <c r="J8" s="109" t="s">
        <v>173</v>
      </c>
      <c r="K8" s="109" t="s">
        <v>174</v>
      </c>
      <c r="L8" s="109" t="s">
        <v>175</v>
      </c>
      <c r="M8" s="109" t="s">
        <v>176</v>
      </c>
      <c r="N8" s="109" t="s">
        <v>177</v>
      </c>
      <c r="O8" s="109" t="s">
        <v>178</v>
      </c>
      <c r="P8" s="110" t="s">
        <v>179</v>
      </c>
    </row>
    <row r="9" spans="1:16" ht="18" thickBot="1" thickTop="1">
      <c r="A9" s="106">
        <v>1</v>
      </c>
      <c r="B9" s="111" t="s">
        <v>147</v>
      </c>
      <c r="C9" s="156" t="s">
        <v>180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8"/>
    </row>
    <row r="10" spans="1:17" ht="16.5">
      <c r="A10" s="106">
        <v>2</v>
      </c>
      <c r="B10" s="112" t="s">
        <v>140</v>
      </c>
      <c r="C10" s="113" t="s">
        <v>181</v>
      </c>
      <c r="D10" s="114">
        <v>238331</v>
      </c>
      <c r="E10" s="114">
        <v>498370</v>
      </c>
      <c r="F10" s="114">
        <v>457808</v>
      </c>
      <c r="G10" s="114">
        <v>457808</v>
      </c>
      <c r="H10" s="114">
        <v>457808</v>
      </c>
      <c r="I10" s="114">
        <v>457808</v>
      </c>
      <c r="J10" s="114">
        <v>457808</v>
      </c>
      <c r="K10" s="114">
        <v>457808</v>
      </c>
      <c r="L10" s="114">
        <v>457807</v>
      </c>
      <c r="M10" s="114">
        <v>457808</v>
      </c>
      <c r="N10" s="114">
        <v>457808</v>
      </c>
      <c r="O10" s="114">
        <v>457808</v>
      </c>
      <c r="P10" s="115">
        <f aca="true" t="shared" si="0" ref="P10:P19">SUM(D10:O10)</f>
        <v>5314780</v>
      </c>
      <c r="Q10" s="81"/>
    </row>
    <row r="11" spans="1:17" ht="16.5">
      <c r="A11" s="106">
        <v>3</v>
      </c>
      <c r="B11" s="112" t="s">
        <v>138</v>
      </c>
      <c r="C11" s="113" t="s">
        <v>182</v>
      </c>
      <c r="D11" s="114">
        <v>39399</v>
      </c>
      <c r="E11" s="114">
        <v>154264</v>
      </c>
      <c r="F11" s="114">
        <v>62631</v>
      </c>
      <c r="G11" s="114">
        <v>41109</v>
      </c>
      <c r="H11" s="114">
        <v>39399</v>
      </c>
      <c r="I11" s="114">
        <v>89980</v>
      </c>
      <c r="J11" s="114">
        <v>456726</v>
      </c>
      <c r="K11" s="114">
        <v>39399</v>
      </c>
      <c r="L11" s="114">
        <v>89979</v>
      </c>
      <c r="M11" s="114">
        <v>39398</v>
      </c>
      <c r="N11" s="114">
        <v>39398</v>
      </c>
      <c r="O11" s="114">
        <v>54281</v>
      </c>
      <c r="P11" s="116">
        <f t="shared" si="0"/>
        <v>1145963</v>
      </c>
      <c r="Q11" s="81"/>
    </row>
    <row r="12" spans="1:17" ht="16.5">
      <c r="A12" s="106">
        <v>4</v>
      </c>
      <c r="B12" s="112" t="s">
        <v>136</v>
      </c>
      <c r="C12" s="113" t="s">
        <v>183</v>
      </c>
      <c r="D12" s="114">
        <v>0</v>
      </c>
      <c r="E12" s="114">
        <v>0</v>
      </c>
      <c r="F12" s="114">
        <v>3799550</v>
      </c>
      <c r="G12" s="114">
        <v>0</v>
      </c>
      <c r="H12" s="114">
        <v>0</v>
      </c>
      <c r="I12" s="114">
        <v>0</v>
      </c>
      <c r="J12" s="114">
        <v>0</v>
      </c>
      <c r="K12" s="114">
        <v>0</v>
      </c>
      <c r="L12" s="114">
        <v>3799550</v>
      </c>
      <c r="M12" s="114">
        <v>0</v>
      </c>
      <c r="N12" s="114">
        <v>0</v>
      </c>
      <c r="O12" s="114">
        <v>0</v>
      </c>
      <c r="P12" s="116">
        <f t="shared" si="0"/>
        <v>7599100</v>
      </c>
      <c r="Q12" s="81"/>
    </row>
    <row r="13" spans="1:17" ht="16.5">
      <c r="A13" s="106">
        <v>5</v>
      </c>
      <c r="B13" s="112" t="s">
        <v>134</v>
      </c>
      <c r="C13" s="113" t="s">
        <v>184</v>
      </c>
      <c r="D13" s="114">
        <v>137542</v>
      </c>
      <c r="E13" s="114">
        <v>137542</v>
      </c>
      <c r="F13" s="114">
        <v>137542</v>
      </c>
      <c r="G13" s="114">
        <v>137542</v>
      </c>
      <c r="H13" s="114">
        <v>137542</v>
      </c>
      <c r="I13" s="114">
        <v>137542</v>
      </c>
      <c r="J13" s="114">
        <v>137542</v>
      </c>
      <c r="K13" s="114">
        <v>137542</v>
      </c>
      <c r="L13" s="114">
        <v>137542</v>
      </c>
      <c r="M13" s="114">
        <v>137542</v>
      </c>
      <c r="N13" s="114">
        <v>137542</v>
      </c>
      <c r="O13" s="114">
        <v>4466842</v>
      </c>
      <c r="P13" s="116">
        <f t="shared" si="0"/>
        <v>5979804</v>
      </c>
      <c r="Q13" s="81"/>
    </row>
    <row r="14" spans="1:16" ht="16.5">
      <c r="A14" s="106">
        <v>6</v>
      </c>
      <c r="B14" s="112" t="s">
        <v>185</v>
      </c>
      <c r="C14" s="113" t="s">
        <v>186</v>
      </c>
      <c r="D14" s="114">
        <v>531540</v>
      </c>
      <c r="E14" s="114">
        <v>4279</v>
      </c>
      <c r="F14" s="114">
        <v>4279</v>
      </c>
      <c r="G14" s="114">
        <v>4279</v>
      </c>
      <c r="H14" s="114">
        <v>4279</v>
      </c>
      <c r="I14" s="114">
        <v>257355</v>
      </c>
      <c r="J14" s="114">
        <v>417</v>
      </c>
      <c r="K14" s="114">
        <v>417</v>
      </c>
      <c r="L14" s="114">
        <v>417</v>
      </c>
      <c r="M14" s="114">
        <v>417</v>
      </c>
      <c r="N14" s="114">
        <v>64005</v>
      </c>
      <c r="O14" s="114">
        <v>417</v>
      </c>
      <c r="P14" s="116">
        <f t="shared" si="0"/>
        <v>872101</v>
      </c>
    </row>
    <row r="15" spans="1:16" ht="16.5">
      <c r="A15" s="106">
        <v>7</v>
      </c>
      <c r="B15" s="112" t="s">
        <v>187</v>
      </c>
      <c r="C15" s="113" t="s">
        <v>188</v>
      </c>
      <c r="D15" s="114">
        <v>3491440</v>
      </c>
      <c r="E15" s="114">
        <v>0</v>
      </c>
      <c r="F15" s="114">
        <v>0</v>
      </c>
      <c r="G15" s="114">
        <v>6840</v>
      </c>
      <c r="H15" s="114">
        <v>0</v>
      </c>
      <c r="I15" s="114">
        <v>0</v>
      </c>
      <c r="J15" s="114">
        <v>0</v>
      </c>
      <c r="K15" s="114">
        <v>0</v>
      </c>
      <c r="L15" s="114">
        <v>42741</v>
      </c>
      <c r="M15" s="114">
        <v>793085</v>
      </c>
      <c r="N15" s="114">
        <v>210889</v>
      </c>
      <c r="O15" s="114">
        <v>0</v>
      </c>
      <c r="P15" s="116">
        <f t="shared" si="0"/>
        <v>4544995</v>
      </c>
    </row>
    <row r="16" spans="1:17" ht="16.5">
      <c r="A16" s="106">
        <v>8</v>
      </c>
      <c r="B16" s="112" t="s">
        <v>189</v>
      </c>
      <c r="C16" s="117" t="s">
        <v>190</v>
      </c>
      <c r="D16" s="114">
        <v>0</v>
      </c>
      <c r="E16" s="114">
        <v>0</v>
      </c>
      <c r="F16" s="114">
        <v>0</v>
      </c>
      <c r="G16" s="114">
        <v>0</v>
      </c>
      <c r="H16" s="114">
        <v>73000</v>
      </c>
      <c r="I16" s="114">
        <v>0</v>
      </c>
      <c r="J16" s="114">
        <v>24000</v>
      </c>
      <c r="K16" s="114">
        <v>0</v>
      </c>
      <c r="L16" s="114">
        <v>264000</v>
      </c>
      <c r="M16" s="114">
        <v>29000</v>
      </c>
      <c r="N16" s="114">
        <v>24000</v>
      </c>
      <c r="O16" s="114">
        <v>13000</v>
      </c>
      <c r="P16" s="116">
        <f t="shared" si="0"/>
        <v>427000</v>
      </c>
      <c r="Q16" s="81"/>
    </row>
    <row r="17" spans="1:17" ht="16.5">
      <c r="A17" s="106">
        <v>9</v>
      </c>
      <c r="B17" s="112" t="s">
        <v>191</v>
      </c>
      <c r="C17" s="117" t="s">
        <v>192</v>
      </c>
      <c r="D17" s="114">
        <v>928346</v>
      </c>
      <c r="E17" s="114">
        <v>0</v>
      </c>
      <c r="F17" s="114">
        <v>0</v>
      </c>
      <c r="G17" s="114">
        <v>0</v>
      </c>
      <c r="H17" s="114">
        <v>0</v>
      </c>
      <c r="I17" s="114">
        <v>10242342</v>
      </c>
      <c r="J17" s="114">
        <v>0</v>
      </c>
      <c r="K17" s="114">
        <v>0</v>
      </c>
      <c r="L17" s="114">
        <v>0</v>
      </c>
      <c r="M17" s="114">
        <v>0</v>
      </c>
      <c r="N17" s="114">
        <v>3454085</v>
      </c>
      <c r="O17" s="114">
        <v>0</v>
      </c>
      <c r="P17" s="116">
        <f>SUM(D17:O17)</f>
        <v>14624773</v>
      </c>
      <c r="Q17" s="81"/>
    </row>
    <row r="18" spans="1:17" ht="16.5">
      <c r="A18" s="106">
        <v>10</v>
      </c>
      <c r="B18" s="112" t="s">
        <v>193</v>
      </c>
      <c r="C18" s="113" t="s">
        <v>194</v>
      </c>
      <c r="D18" s="114">
        <v>3169018</v>
      </c>
      <c r="E18" s="114">
        <v>0</v>
      </c>
      <c r="F18" s="114">
        <v>0</v>
      </c>
      <c r="G18" s="114">
        <v>0</v>
      </c>
      <c r="H18" s="114">
        <v>0</v>
      </c>
      <c r="I18" s="114">
        <v>0</v>
      </c>
      <c r="J18" s="114">
        <v>0</v>
      </c>
      <c r="K18" s="114">
        <v>0</v>
      </c>
      <c r="L18" s="114">
        <v>0</v>
      </c>
      <c r="M18" s="114">
        <v>0</v>
      </c>
      <c r="N18" s="114">
        <v>0</v>
      </c>
      <c r="O18" s="114">
        <v>0</v>
      </c>
      <c r="P18" s="116">
        <f t="shared" si="0"/>
        <v>3169018</v>
      </c>
      <c r="Q18" s="81"/>
    </row>
    <row r="19" spans="1:17" ht="16.5">
      <c r="A19" s="106">
        <v>11</v>
      </c>
      <c r="B19" s="112" t="s">
        <v>195</v>
      </c>
      <c r="C19" s="113" t="s">
        <v>196</v>
      </c>
      <c r="D19" s="114">
        <v>14753701</v>
      </c>
      <c r="E19" s="114">
        <v>0</v>
      </c>
      <c r="F19" s="114">
        <v>0</v>
      </c>
      <c r="G19" s="114">
        <v>0</v>
      </c>
      <c r="H19" s="114">
        <v>0</v>
      </c>
      <c r="I19" s="114">
        <v>0</v>
      </c>
      <c r="J19" s="114">
        <v>0</v>
      </c>
      <c r="K19" s="114">
        <v>0</v>
      </c>
      <c r="L19" s="114">
        <v>0</v>
      </c>
      <c r="M19" s="114">
        <v>0</v>
      </c>
      <c r="N19" s="114">
        <v>0</v>
      </c>
      <c r="O19" s="114">
        <v>561891</v>
      </c>
      <c r="P19" s="116">
        <f t="shared" si="0"/>
        <v>15315592</v>
      </c>
      <c r="Q19" s="81"/>
    </row>
    <row r="20" spans="1:17" ht="18" thickBot="1">
      <c r="A20" s="106">
        <v>12</v>
      </c>
      <c r="B20" s="118" t="s">
        <v>197</v>
      </c>
      <c r="C20" s="119" t="s">
        <v>198</v>
      </c>
      <c r="D20" s="120">
        <f>SUM(D10:D19)</f>
        <v>23289317</v>
      </c>
      <c r="E20" s="120">
        <f aca="true" t="shared" si="1" ref="E20:O20">SUM(E10:E19)</f>
        <v>794455</v>
      </c>
      <c r="F20" s="120">
        <f t="shared" si="1"/>
        <v>4461810</v>
      </c>
      <c r="G20" s="120">
        <f t="shared" si="1"/>
        <v>647578</v>
      </c>
      <c r="H20" s="120">
        <f t="shared" si="1"/>
        <v>712028</v>
      </c>
      <c r="I20" s="120">
        <f t="shared" si="1"/>
        <v>11185027</v>
      </c>
      <c r="J20" s="120">
        <f t="shared" si="1"/>
        <v>1076493</v>
      </c>
      <c r="K20" s="120">
        <f t="shared" si="1"/>
        <v>635166</v>
      </c>
      <c r="L20" s="120">
        <f t="shared" si="1"/>
        <v>4792036</v>
      </c>
      <c r="M20" s="120">
        <f t="shared" si="1"/>
        <v>1457250</v>
      </c>
      <c r="N20" s="120">
        <f t="shared" si="1"/>
        <v>4387727</v>
      </c>
      <c r="O20" s="120">
        <f t="shared" si="1"/>
        <v>5554239</v>
      </c>
      <c r="P20" s="121">
        <f>SUM(P10:P19)</f>
        <v>58993126</v>
      </c>
      <c r="Q20" s="81"/>
    </row>
    <row r="21" spans="1:16" ht="17.25" thickBot="1">
      <c r="A21" s="106">
        <v>13</v>
      </c>
      <c r="B21" s="122" t="s">
        <v>199</v>
      </c>
      <c r="C21" s="159" t="s">
        <v>200</v>
      </c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1"/>
    </row>
    <row r="22" spans="1:17" ht="16.5">
      <c r="A22" s="106">
        <v>14</v>
      </c>
      <c r="B22" s="123" t="s">
        <v>201</v>
      </c>
      <c r="C22" s="124" t="s">
        <v>202</v>
      </c>
      <c r="D22" s="125">
        <v>508083</v>
      </c>
      <c r="E22" s="125">
        <v>508083</v>
      </c>
      <c r="F22" s="125">
        <v>508083</v>
      </c>
      <c r="G22" s="125">
        <v>524721</v>
      </c>
      <c r="H22" s="125">
        <v>507899</v>
      </c>
      <c r="I22" s="125">
        <v>507899</v>
      </c>
      <c r="J22" s="125">
        <v>507899</v>
      </c>
      <c r="K22" s="125">
        <v>507899</v>
      </c>
      <c r="L22" s="125">
        <v>558900</v>
      </c>
      <c r="M22" s="125">
        <v>507899</v>
      </c>
      <c r="N22" s="125">
        <v>507899</v>
      </c>
      <c r="O22" s="125">
        <v>507899</v>
      </c>
      <c r="P22" s="115">
        <f aca="true" t="shared" si="2" ref="P22:P30">SUM(D22:O22)</f>
        <v>6163163</v>
      </c>
      <c r="Q22" s="81"/>
    </row>
    <row r="23" spans="1:17" ht="33">
      <c r="A23" s="106">
        <v>15</v>
      </c>
      <c r="B23" s="112" t="s">
        <v>203</v>
      </c>
      <c r="C23" s="117" t="s">
        <v>204</v>
      </c>
      <c r="D23" s="125">
        <v>56573</v>
      </c>
      <c r="E23" s="125">
        <v>56573</v>
      </c>
      <c r="F23" s="125">
        <v>56502</v>
      </c>
      <c r="G23" s="125">
        <v>58953</v>
      </c>
      <c r="H23" s="125">
        <v>56502</v>
      </c>
      <c r="I23" s="125">
        <v>56502</v>
      </c>
      <c r="J23" s="125">
        <v>56502</v>
      </c>
      <c r="K23" s="125">
        <v>56502</v>
      </c>
      <c r="L23" s="125">
        <v>64406</v>
      </c>
      <c r="M23" s="125">
        <v>56502</v>
      </c>
      <c r="N23" s="125">
        <v>56501</v>
      </c>
      <c r="O23" s="125">
        <v>56501</v>
      </c>
      <c r="P23" s="115">
        <f t="shared" si="2"/>
        <v>688519</v>
      </c>
      <c r="Q23" s="81"/>
    </row>
    <row r="24" spans="1:17" ht="16.5">
      <c r="A24" s="106">
        <v>16</v>
      </c>
      <c r="B24" s="112" t="s">
        <v>205</v>
      </c>
      <c r="C24" s="113" t="s">
        <v>206</v>
      </c>
      <c r="D24" s="125">
        <v>430690</v>
      </c>
      <c r="E24" s="125">
        <v>432209</v>
      </c>
      <c r="F24" s="125">
        <v>575640</v>
      </c>
      <c r="G24" s="125">
        <v>436359</v>
      </c>
      <c r="H24" s="125">
        <v>430690</v>
      </c>
      <c r="I24" s="125">
        <v>1130690</v>
      </c>
      <c r="J24" s="125">
        <v>430690</v>
      </c>
      <c r="K24" s="125">
        <v>575640</v>
      </c>
      <c r="L24" s="125">
        <v>432039</v>
      </c>
      <c r="M24" s="125">
        <v>430689</v>
      </c>
      <c r="N24" s="125">
        <v>830689</v>
      </c>
      <c r="O24" s="125">
        <v>430689</v>
      </c>
      <c r="P24" s="115">
        <f t="shared" si="2"/>
        <v>6566714</v>
      </c>
      <c r="Q24" s="81"/>
    </row>
    <row r="25" spans="1:17" ht="16.5">
      <c r="A25" s="106">
        <v>17</v>
      </c>
      <c r="B25" s="112" t="s">
        <v>207</v>
      </c>
      <c r="C25" s="113" t="s">
        <v>208</v>
      </c>
      <c r="D25" s="125">
        <v>3392</v>
      </c>
      <c r="E25" s="125">
        <v>3392</v>
      </c>
      <c r="F25" s="125">
        <v>3392</v>
      </c>
      <c r="G25" s="125">
        <v>3392</v>
      </c>
      <c r="H25" s="125">
        <v>3392</v>
      </c>
      <c r="I25" s="125">
        <v>3392</v>
      </c>
      <c r="J25" s="125">
        <v>3393</v>
      </c>
      <c r="K25" s="125">
        <v>3393</v>
      </c>
      <c r="L25" s="125">
        <v>3393</v>
      </c>
      <c r="M25" s="125">
        <v>3393</v>
      </c>
      <c r="N25" s="125">
        <v>3393</v>
      </c>
      <c r="O25" s="125">
        <v>3393</v>
      </c>
      <c r="P25" s="115">
        <f t="shared" si="2"/>
        <v>40710</v>
      </c>
      <c r="Q25" s="81"/>
    </row>
    <row r="26" spans="1:17" ht="16.5">
      <c r="A26" s="106">
        <v>18</v>
      </c>
      <c r="B26" s="112" t="s">
        <v>209</v>
      </c>
      <c r="C26" s="113" t="s">
        <v>210</v>
      </c>
      <c r="D26" s="125">
        <v>453052</v>
      </c>
      <c r="E26" s="125">
        <v>451852</v>
      </c>
      <c r="F26" s="125">
        <v>451852</v>
      </c>
      <c r="G26" s="125">
        <v>457085</v>
      </c>
      <c r="H26" s="125">
        <v>452189</v>
      </c>
      <c r="I26" s="125">
        <v>451852</v>
      </c>
      <c r="J26" s="125">
        <v>451852</v>
      </c>
      <c r="K26" s="125">
        <v>451852</v>
      </c>
      <c r="L26" s="125">
        <v>451852</v>
      </c>
      <c r="M26" s="125">
        <v>451852</v>
      </c>
      <c r="N26" s="125">
        <v>451852</v>
      </c>
      <c r="O26" s="125">
        <v>451852</v>
      </c>
      <c r="P26" s="115">
        <f t="shared" si="2"/>
        <v>5428994</v>
      </c>
      <c r="Q26" s="81"/>
    </row>
    <row r="27" spans="1:17" ht="16.5">
      <c r="A27" s="106">
        <v>19</v>
      </c>
      <c r="B27" s="112" t="s">
        <v>211</v>
      </c>
      <c r="C27" s="126" t="s">
        <v>212</v>
      </c>
      <c r="D27" s="125">
        <v>0</v>
      </c>
      <c r="E27" s="125">
        <v>0</v>
      </c>
      <c r="F27" s="125">
        <v>0</v>
      </c>
      <c r="G27" s="125">
        <v>0</v>
      </c>
      <c r="H27" s="125">
        <v>0</v>
      </c>
      <c r="I27" s="125">
        <v>0</v>
      </c>
      <c r="J27" s="125">
        <v>0</v>
      </c>
      <c r="K27" s="125">
        <v>0</v>
      </c>
      <c r="L27" s="125">
        <v>0</v>
      </c>
      <c r="M27" s="125">
        <v>0</v>
      </c>
      <c r="N27" s="125">
        <v>0</v>
      </c>
      <c r="O27" s="125">
        <v>915905</v>
      </c>
      <c r="P27" s="115">
        <f t="shared" si="2"/>
        <v>915905</v>
      </c>
      <c r="Q27" s="81"/>
    </row>
    <row r="28" spans="1:17" ht="16.5">
      <c r="A28" s="106">
        <v>20</v>
      </c>
      <c r="B28" s="112" t="s">
        <v>213</v>
      </c>
      <c r="C28" s="113" t="s">
        <v>214</v>
      </c>
      <c r="D28" s="125">
        <v>14805</v>
      </c>
      <c r="E28" s="125">
        <v>2146284</v>
      </c>
      <c r="F28" s="125">
        <v>53006</v>
      </c>
      <c r="G28" s="125">
        <v>2203123</v>
      </c>
      <c r="H28" s="125">
        <v>2146284</v>
      </c>
      <c r="I28" s="125">
        <v>12777830</v>
      </c>
      <c r="J28" s="125">
        <v>2147784</v>
      </c>
      <c r="K28" s="125">
        <v>2146284</v>
      </c>
      <c r="L28" s="125">
        <v>2146284</v>
      </c>
      <c r="M28" s="125">
        <v>2146284</v>
      </c>
      <c r="N28" s="125">
        <v>6581460</v>
      </c>
      <c r="O28" s="125">
        <v>4277763</v>
      </c>
      <c r="P28" s="115">
        <f t="shared" si="2"/>
        <v>38787191</v>
      </c>
      <c r="Q28" s="81"/>
    </row>
    <row r="29" spans="1:17" ht="16.5">
      <c r="A29" s="106">
        <v>21</v>
      </c>
      <c r="B29" s="112" t="s">
        <v>215</v>
      </c>
      <c r="C29" s="127" t="s">
        <v>216</v>
      </c>
      <c r="D29" s="125">
        <v>187380</v>
      </c>
      <c r="E29" s="125">
        <v>0</v>
      </c>
      <c r="F29" s="125">
        <v>0</v>
      </c>
      <c r="G29" s="125">
        <v>0</v>
      </c>
      <c r="H29" s="125">
        <v>0</v>
      </c>
      <c r="I29" s="125">
        <v>0</v>
      </c>
      <c r="J29" s="125">
        <v>0</v>
      </c>
      <c r="K29" s="125">
        <v>0</v>
      </c>
      <c r="L29" s="125">
        <v>0</v>
      </c>
      <c r="M29" s="125">
        <v>0</v>
      </c>
      <c r="N29" s="125">
        <v>0</v>
      </c>
      <c r="O29" s="125">
        <v>0</v>
      </c>
      <c r="P29" s="115">
        <f t="shared" si="2"/>
        <v>187380</v>
      </c>
      <c r="Q29" s="81"/>
    </row>
    <row r="30" spans="1:17" ht="17.25" thickBot="1">
      <c r="A30" s="106">
        <v>22</v>
      </c>
      <c r="B30" s="118" t="s">
        <v>217</v>
      </c>
      <c r="C30" s="113" t="s">
        <v>218</v>
      </c>
      <c r="D30" s="125">
        <v>10536</v>
      </c>
      <c r="E30" s="125">
        <v>0</v>
      </c>
      <c r="F30" s="125">
        <v>43102</v>
      </c>
      <c r="G30" s="125">
        <v>10536</v>
      </c>
      <c r="H30" s="125">
        <v>0</v>
      </c>
      <c r="I30" s="125">
        <v>43102</v>
      </c>
      <c r="J30" s="125">
        <v>10536</v>
      </c>
      <c r="K30" s="125">
        <v>0</v>
      </c>
      <c r="L30" s="125">
        <v>43101</v>
      </c>
      <c r="M30" s="125">
        <v>10536</v>
      </c>
      <c r="N30" s="125">
        <v>0</v>
      </c>
      <c r="O30" s="125">
        <v>43101</v>
      </c>
      <c r="P30" s="115">
        <f t="shared" si="2"/>
        <v>214550</v>
      </c>
      <c r="Q30" s="81"/>
    </row>
    <row r="31" spans="1:17" ht="18" thickBot="1">
      <c r="A31" s="106">
        <v>23</v>
      </c>
      <c r="B31" s="128" t="s">
        <v>219</v>
      </c>
      <c r="C31" s="129" t="s">
        <v>220</v>
      </c>
      <c r="D31" s="130">
        <f>SUM(D22:D30)</f>
        <v>1664511</v>
      </c>
      <c r="E31" s="130">
        <f aca="true" t="shared" si="3" ref="E31:O31">SUM(E22:E30)</f>
        <v>3598393</v>
      </c>
      <c r="F31" s="130">
        <f t="shared" si="3"/>
        <v>1691577</v>
      </c>
      <c r="G31" s="130">
        <f t="shared" si="3"/>
        <v>3694169</v>
      </c>
      <c r="H31" s="130">
        <f t="shared" si="3"/>
        <v>3596956</v>
      </c>
      <c r="I31" s="130">
        <f t="shared" si="3"/>
        <v>14971267</v>
      </c>
      <c r="J31" s="130">
        <f t="shared" si="3"/>
        <v>3608656</v>
      </c>
      <c r="K31" s="130">
        <f t="shared" si="3"/>
        <v>3741570</v>
      </c>
      <c r="L31" s="130">
        <f t="shared" si="3"/>
        <v>3699975</v>
      </c>
      <c r="M31" s="130">
        <f t="shared" si="3"/>
        <v>3607155</v>
      </c>
      <c r="N31" s="130">
        <f t="shared" si="3"/>
        <v>8431794</v>
      </c>
      <c r="O31" s="130">
        <f t="shared" si="3"/>
        <v>6687103</v>
      </c>
      <c r="P31" s="131">
        <f>SUM(D31:O31)</f>
        <v>58993126</v>
      </c>
      <c r="Q31" s="81"/>
    </row>
    <row r="32" spans="1:16" ht="18.75" thickBot="1" thickTop="1">
      <c r="A32" s="106">
        <v>24</v>
      </c>
      <c r="B32" s="123" t="s">
        <v>221</v>
      </c>
      <c r="C32" s="132" t="s">
        <v>222</v>
      </c>
      <c r="D32" s="133">
        <f>+D20-D31</f>
        <v>21624806</v>
      </c>
      <c r="E32" s="133">
        <f>+D32+E20-E31</f>
        <v>18820868</v>
      </c>
      <c r="F32" s="133">
        <f aca="true" t="shared" si="4" ref="F32:O32">+E32+F20-F31</f>
        <v>21591101</v>
      </c>
      <c r="G32" s="133">
        <f t="shared" si="4"/>
        <v>18544510</v>
      </c>
      <c r="H32" s="133">
        <f t="shared" si="4"/>
        <v>15659582</v>
      </c>
      <c r="I32" s="133">
        <f t="shared" si="4"/>
        <v>11873342</v>
      </c>
      <c r="J32" s="133">
        <f t="shared" si="4"/>
        <v>9341179</v>
      </c>
      <c r="K32" s="133">
        <f t="shared" si="4"/>
        <v>6234775</v>
      </c>
      <c r="L32" s="133">
        <f t="shared" si="4"/>
        <v>7326836</v>
      </c>
      <c r="M32" s="133">
        <f t="shared" si="4"/>
        <v>5176931</v>
      </c>
      <c r="N32" s="133">
        <f t="shared" si="4"/>
        <v>1132864</v>
      </c>
      <c r="O32" s="133">
        <f t="shared" si="4"/>
        <v>0</v>
      </c>
      <c r="P32" s="134">
        <f>P20-P31</f>
        <v>0</v>
      </c>
    </row>
  </sheetData>
  <sheetProtection/>
  <mergeCells count="9">
    <mergeCell ref="B5:P5"/>
    <mergeCell ref="C9:P9"/>
    <mergeCell ref="C21:P21"/>
    <mergeCell ref="F1:G1"/>
    <mergeCell ref="J1:K1"/>
    <mergeCell ref="N1:O1"/>
    <mergeCell ref="B3:P3"/>
    <mergeCell ref="B4:P4"/>
    <mergeCell ref="B1:C1"/>
  </mergeCells>
  <printOptions horizontalCentered="1"/>
  <pageMargins left="0.1968503937007874" right="0.1968503937007874" top="0.5905511811023623" bottom="0.5905511811023623" header="0.5118110236220472" footer="0.5118110236220472"/>
  <pageSetup fitToHeight="0" fitToWidth="1" horizontalDpi="600" verticalDpi="600" orientation="landscape" paperSize="9" scale="65" r:id="rId1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1" width="3.75390625" style="83" customWidth="1"/>
    <col min="2" max="2" width="4.75390625" style="82" customWidth="1"/>
    <col min="3" max="3" width="51.75390625" style="21" customWidth="1"/>
    <col min="4" max="4" width="24.25390625" style="81" customWidth="1"/>
    <col min="5" max="16384" width="9.125" style="21" customWidth="1"/>
  </cols>
  <sheetData>
    <row r="1" spans="1:3" ht="18" customHeight="1">
      <c r="A1" s="83" t="s">
        <v>152</v>
      </c>
      <c r="B1" s="142" t="s">
        <v>226</v>
      </c>
      <c r="C1" s="142"/>
    </row>
    <row r="2" spans="2:3" ht="18" customHeight="1">
      <c r="B2" s="99"/>
      <c r="C2" s="99"/>
    </row>
    <row r="3" spans="2:4" ht="24.75" customHeight="1">
      <c r="B3" s="135" t="s">
        <v>48</v>
      </c>
      <c r="C3" s="135"/>
      <c r="D3" s="135"/>
    </row>
    <row r="4" spans="1:4" s="84" customFormat="1" ht="24.75" customHeight="1">
      <c r="A4" s="83"/>
      <c r="B4" s="137" t="s">
        <v>151</v>
      </c>
      <c r="C4" s="137"/>
      <c r="D4" s="137"/>
    </row>
    <row r="5" spans="1:4" s="89" customFormat="1" ht="24.75" customHeight="1">
      <c r="A5" s="83"/>
      <c r="B5" s="165" t="s">
        <v>150</v>
      </c>
      <c r="C5" s="165"/>
      <c r="D5" s="165"/>
    </row>
    <row r="6" spans="1:4" s="97" customFormat="1" ht="18" customHeight="1" thickBot="1">
      <c r="A6" s="10"/>
      <c r="B6" s="166" t="s">
        <v>44</v>
      </c>
      <c r="C6" s="166"/>
      <c r="D6" s="98" t="s">
        <v>43</v>
      </c>
    </row>
    <row r="7" spans="2:4" ht="33" customHeight="1" thickBot="1">
      <c r="B7" s="167" t="s">
        <v>149</v>
      </c>
      <c r="C7" s="168"/>
      <c r="D7" s="96" t="s">
        <v>148</v>
      </c>
    </row>
    <row r="8" spans="1:4" ht="30" customHeight="1">
      <c r="A8" s="83">
        <v>1</v>
      </c>
      <c r="B8" s="95" t="s">
        <v>147</v>
      </c>
      <c r="C8" s="21" t="s">
        <v>146</v>
      </c>
      <c r="D8" s="93"/>
    </row>
    <row r="9" spans="1:4" ht="24.75" customHeight="1">
      <c r="A9" s="83">
        <v>2</v>
      </c>
      <c r="B9" s="92"/>
      <c r="C9" s="94" t="s">
        <v>145</v>
      </c>
      <c r="D9" s="93">
        <v>370000</v>
      </c>
    </row>
    <row r="10" spans="1:4" ht="24.75" customHeight="1">
      <c r="A10" s="83">
        <v>3</v>
      </c>
      <c r="B10" s="92"/>
      <c r="C10" s="94" t="s">
        <v>144</v>
      </c>
      <c r="D10" s="93">
        <v>30000</v>
      </c>
    </row>
    <row r="11" spans="1:4" ht="24.75" customHeight="1">
      <c r="A11" s="83">
        <v>4</v>
      </c>
      <c r="B11" s="92"/>
      <c r="C11" s="94" t="s">
        <v>143</v>
      </c>
      <c r="D11" s="93">
        <v>150000</v>
      </c>
    </row>
    <row r="12" spans="1:4" ht="24.75" customHeight="1">
      <c r="A12" s="83">
        <v>5</v>
      </c>
      <c r="B12" s="92"/>
      <c r="C12" s="94" t="s">
        <v>142</v>
      </c>
      <c r="D12" s="93">
        <v>15000</v>
      </c>
    </row>
    <row r="13" spans="1:4" ht="24.75" customHeight="1">
      <c r="A13" s="83">
        <v>6</v>
      </c>
      <c r="B13" s="92"/>
      <c r="C13" s="94" t="s">
        <v>141</v>
      </c>
      <c r="D13" s="93">
        <v>50000</v>
      </c>
    </row>
    <row r="14" spans="1:4" s="89" customFormat="1" ht="30" customHeight="1">
      <c r="A14" s="83">
        <v>7</v>
      </c>
      <c r="B14" s="92"/>
      <c r="C14" s="91" t="s">
        <v>132</v>
      </c>
      <c r="D14" s="90">
        <f>SUM(D9:D13)</f>
        <v>615000</v>
      </c>
    </row>
    <row r="15" spans="1:4" s="84" customFormat="1" ht="49.5" customHeight="1">
      <c r="A15" s="83">
        <v>8</v>
      </c>
      <c r="B15" s="88" t="s">
        <v>140</v>
      </c>
      <c r="C15" s="87" t="s">
        <v>139</v>
      </c>
      <c r="D15" s="86">
        <v>155</v>
      </c>
    </row>
    <row r="16" spans="1:4" s="84" customFormat="1" ht="49.5" customHeight="1">
      <c r="A16" s="83">
        <v>9</v>
      </c>
      <c r="B16" s="88" t="s">
        <v>138</v>
      </c>
      <c r="C16" s="87" t="s">
        <v>137</v>
      </c>
      <c r="D16" s="86"/>
    </row>
    <row r="17" spans="1:4" s="84" customFormat="1" ht="49.5" customHeight="1">
      <c r="A17" s="83">
        <v>10</v>
      </c>
      <c r="B17" s="88" t="s">
        <v>136</v>
      </c>
      <c r="C17" s="87" t="s">
        <v>135</v>
      </c>
      <c r="D17" s="86">
        <v>1476</v>
      </c>
    </row>
    <row r="18" spans="1:4" s="84" customFormat="1" ht="49.5" customHeight="1" thickBot="1">
      <c r="A18" s="83">
        <v>11</v>
      </c>
      <c r="B18" s="88" t="s">
        <v>134</v>
      </c>
      <c r="C18" s="87" t="s">
        <v>133</v>
      </c>
      <c r="D18" s="86"/>
    </row>
    <row r="19" spans="1:4" s="84" customFormat="1" ht="33" customHeight="1" thickBot="1">
      <c r="A19" s="83">
        <v>12</v>
      </c>
      <c r="B19" s="163" t="s">
        <v>132</v>
      </c>
      <c r="C19" s="164"/>
      <c r="D19" s="85">
        <f>SUM(D14:D18)</f>
        <v>616631</v>
      </c>
    </row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</sheetData>
  <sheetProtection/>
  <mergeCells count="7">
    <mergeCell ref="B19:C19"/>
    <mergeCell ref="B1:C1"/>
    <mergeCell ref="B3:D3"/>
    <mergeCell ref="B4:D4"/>
    <mergeCell ref="B5:D5"/>
    <mergeCell ref="B6:C6"/>
    <mergeCell ref="B7:C7"/>
  </mergeCells>
  <printOptions horizontalCentered="1"/>
  <pageMargins left="0.1968503937007874" right="0.1968503937007874" top="0.5905511811023623" bottom="0.5905511811023623" header="0.5118110236220472" footer="0.5118110236220472"/>
  <pageSetup fitToHeight="0" fitToWidth="1" horizontalDpi="600" verticalDpi="600" orientation="portrait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Eckert Szilvia</dc:creator>
  <cp:keywords/>
  <dc:description/>
  <cp:lastModifiedBy>Szabó Balázs</cp:lastModifiedBy>
  <cp:lastPrinted>2022-02-09T13:28:31Z</cp:lastPrinted>
  <dcterms:created xsi:type="dcterms:W3CDTF">2022-02-09T12:41:59Z</dcterms:created>
  <dcterms:modified xsi:type="dcterms:W3CDTF">2022-02-28T15:20:31Z</dcterms:modified>
  <cp:category/>
  <cp:version/>
  <cp:contentType/>
  <cp:contentStatus/>
</cp:coreProperties>
</file>