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3_2025_március_27\Anyagok\20_VKSZ_beszamoló_MIB_LB\"/>
    </mc:Choice>
  </mc:AlternateContent>
  <xr:revisionPtr revIDLastSave="0" documentId="13_ncr:1_{960597D9-364F-4379-81E2-3FD8C81A7A90}" xr6:coauthVersionLast="47" xr6:coauthVersionMax="47" xr10:uidLastSave="{00000000-0000-0000-0000-000000000000}"/>
  <bookViews>
    <workbookView xWindow="-120" yWindow="-120" windowWidth="29040" windowHeight="15720" activeTab="1" xr2:uid="{41DD68B3-8B70-46D1-AF7F-5889003A77E0}"/>
  </bookViews>
  <sheets>
    <sheet name="3. a melléklet" sheetId="4" r:id="rId1"/>
    <sheet name="3. a melléklet megbontás" sheetId="5" r:id="rId2"/>
  </sheets>
  <definedNames>
    <definedName name="Szeletelő_Aktív?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9" i="5" l="1"/>
  <c r="B67" i="5"/>
  <c r="Z70" i="5"/>
  <c r="U70" i="5"/>
  <c r="P70" i="5"/>
  <c r="K70" i="5"/>
  <c r="F70" i="5"/>
  <c r="AA66" i="5"/>
  <c r="AA70" i="5" s="1"/>
  <c r="AA67" i="5" l="1"/>
  <c r="V67" i="5"/>
  <c r="V69" i="5" s="1"/>
  <c r="X68" i="5"/>
  <c r="Y68" i="5"/>
  <c r="W68" i="5"/>
  <c r="W67" i="5"/>
  <c r="X67" i="5"/>
  <c r="Y67" i="5"/>
  <c r="T68" i="5"/>
  <c r="S68" i="5"/>
  <c r="R68" i="5"/>
  <c r="Q68" i="5"/>
  <c r="R67" i="5"/>
  <c r="S67" i="5"/>
  <c r="T67" i="5"/>
  <c r="Q67" i="5"/>
  <c r="O68" i="5"/>
  <c r="N68" i="5"/>
  <c r="M68" i="5"/>
  <c r="L68" i="5"/>
  <c r="M67" i="5"/>
  <c r="N67" i="5"/>
  <c r="O67" i="5"/>
  <c r="L67" i="5"/>
  <c r="I68" i="5"/>
  <c r="J68" i="5"/>
  <c r="H68" i="5"/>
  <c r="G68" i="5"/>
  <c r="H67" i="5"/>
  <c r="I67" i="5"/>
  <c r="J67" i="5"/>
  <c r="G67" i="5"/>
  <c r="B68" i="5"/>
  <c r="E68" i="5"/>
  <c r="D68" i="5"/>
  <c r="C68" i="5"/>
  <c r="C67" i="5"/>
  <c r="D67" i="5"/>
  <c r="E67" i="5"/>
  <c r="W69" i="5" l="1"/>
  <c r="L69" i="5"/>
  <c r="X69" i="5"/>
  <c r="E69" i="5"/>
  <c r="G69" i="5"/>
  <c r="J69" i="5"/>
  <c r="O69" i="5"/>
  <c r="T69" i="5"/>
  <c r="U68" i="5"/>
  <c r="U69" i="5" s="1"/>
  <c r="C69" i="5"/>
  <c r="D69" i="5"/>
  <c r="F68" i="5"/>
  <c r="Q69" i="5"/>
  <c r="Z68" i="5"/>
  <c r="Z69" i="5" s="1"/>
  <c r="H69" i="5"/>
  <c r="M69" i="5"/>
  <c r="N69" i="5"/>
  <c r="S69" i="5"/>
  <c r="I69" i="5"/>
  <c r="K68" i="5"/>
  <c r="K69" i="5" s="1"/>
  <c r="Y69" i="5"/>
  <c r="P68" i="5"/>
  <c r="P69" i="5" s="1"/>
  <c r="R69" i="5"/>
  <c r="B69" i="5"/>
  <c r="AA68" i="5" l="1"/>
  <c r="AA69" i="5" s="1"/>
</calcChain>
</file>

<file path=xl/sharedStrings.xml><?xml version="1.0" encoding="utf-8"?>
<sst xmlns="http://schemas.openxmlformats.org/spreadsheetml/2006/main" count="278" uniqueCount="48">
  <si>
    <t>Közfeladat-ellátásról és közszolgáltatásról szóló keretmegállapodás szerinti feladatok</t>
  </si>
  <si>
    <t>Adatok Ft-ban</t>
  </si>
  <si>
    <t>Megnevezés</t>
  </si>
  <si>
    <t>Városüzemeltetési feladatok</t>
  </si>
  <si>
    <t>Temetőüzemeltési  feladatok</t>
  </si>
  <si>
    <t>Mindösszesen</t>
  </si>
  <si>
    <t>Összesen</t>
  </si>
  <si>
    <t>* A közszolgáltatási feladat ellátásához kapcsolódó, nem támogatásból származó bevételek:</t>
  </si>
  <si>
    <t>ÖNKORMÁNYZATTÓL KAPOTT TÁMOGATÁS *</t>
  </si>
  <si>
    <t>Anyagköltség</t>
  </si>
  <si>
    <t>Igénybevett szolgáltatások költségei</t>
  </si>
  <si>
    <t>Egyéb szolgáltatások</t>
  </si>
  <si>
    <t>Bérköltség</t>
  </si>
  <si>
    <t>Személyi jellegű egyéb kifizetések</t>
  </si>
  <si>
    <t>Bérjárulékok</t>
  </si>
  <si>
    <t>Értékcsökkenés</t>
  </si>
  <si>
    <t>Anyagjellegű ráfordítások</t>
  </si>
  <si>
    <t>Egyéb ráfordítások</t>
  </si>
  <si>
    <t>KÖLTSÉGEK, RÁFORDÍTÁSOK ÖSSZESEN</t>
  </si>
  <si>
    <t>BEVÉTEL-KIADÁS</t>
  </si>
  <si>
    <t>Belső szolgáltatások</t>
  </si>
  <si>
    <t>FEDEZETI PONT 1</t>
  </si>
  <si>
    <t>Vállalati általános</t>
  </si>
  <si>
    <t>FEDEZETI PONT 2</t>
  </si>
  <si>
    <t>Közfeladat-ellátásról és közszolgáltatásról szóló keretmegállapodáson kívüli feladatok</t>
  </si>
  <si>
    <t>Ellátott egyéb feladatok bevétele</t>
  </si>
  <si>
    <t>Közfeladat-ellátásról és közszolgáltatásról szóló keretmegállapodás szerinti és azon kívüli feladatok összesen</t>
  </si>
  <si>
    <t>Önkormányzattól kapott támogatás és ellátott egyéb feladatok bevétele</t>
  </si>
  <si>
    <t>Temető üzemeltetési feladatok</t>
  </si>
  <si>
    <t>Köztisztasági feladatok</t>
  </si>
  <si>
    <t>Parkgondozási feladatok</t>
  </si>
  <si>
    <t>Egyéb városüzemeltetési feladatok</t>
  </si>
  <si>
    <t>Megrendelésre történő köztisztasági feladatok</t>
  </si>
  <si>
    <t>Megrendelésre történő parkgondozási feladatok</t>
  </si>
  <si>
    <t>Megrendelésre történő egyéb városüzemeltetési feladatok</t>
  </si>
  <si>
    <t>Éves jelentés közszolgáltatások ellátásáról (3. a melléklet)</t>
  </si>
  <si>
    <t>2024. I. n.év (2024.01-03.)</t>
  </si>
  <si>
    <t>2024. II. n.év (2024.04-06.)</t>
  </si>
  <si>
    <t>2024. III. n.év (2024.07-09.)</t>
  </si>
  <si>
    <t>2024. IV. n.év (2024.10-12.)</t>
  </si>
  <si>
    <t>Városi fenntarthatósággal összefüggő feladatok</t>
  </si>
  <si>
    <t>Mindösszesen 2024.</t>
  </si>
  <si>
    <t>Megrendelésre végzett városi fenntarthatósággal összefüggő feladatok</t>
  </si>
  <si>
    <t>Forrásigény</t>
  </si>
  <si>
    <t>Kapott támogatás</t>
  </si>
  <si>
    <t>Kapott támogatás és forrásigény közti eltérés</t>
  </si>
  <si>
    <t>FEDEZETI PONT 2 értékvesztés nélkül</t>
  </si>
  <si>
    <t>Vállalati általánosban elszámolt értékvesztés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</si>
</sst>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\ _F_t_-;\-* #,##0\ _F_t_-;_-* &quot;-&quot;??\ _F_t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Arial ce"/>
      <charset val="238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indexed="0"/>
      <name val="Arial ce"/>
      <charset val="238"/>
    </font>
    <font>
      <sz val="10"/>
      <color indexed="0"/>
      <name val="Arial ce"/>
      <charset val="238"/>
    </font>
    <font>
      <sz val="11"/>
      <color theme="1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sz val="11"/>
      <color theme="4" tint="-0.499984740745262"/>
      <name val="Calibri"/>
      <family val="2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8" tint="-0.249977111117893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15" fillId="0" borderId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200">
    <xf numFmtId="0" fontId="0" fillId="0" borderId="0" xfId="0"/>
    <xf numFmtId="0" fontId="1" fillId="0" borderId="0" xfId="1"/>
    <xf numFmtId="3" fontId="4" fillId="2" borderId="3" xfId="1" applyNumberFormat="1" applyFont="1" applyFill="1" applyBorder="1" applyAlignment="1">
      <alignment horizontal="center" vertical="center"/>
    </xf>
    <xf numFmtId="3" fontId="5" fillId="2" borderId="10" xfId="1" applyNumberFormat="1" applyFont="1" applyFill="1" applyBorder="1" applyAlignment="1">
      <alignment horizontal="center" vertical="center" wrapText="1"/>
    </xf>
    <xf numFmtId="3" fontId="5" fillId="2" borderId="11" xfId="1" applyNumberFormat="1" applyFont="1" applyFill="1" applyBorder="1" applyAlignment="1">
      <alignment horizontal="center" vertical="center" wrapText="1"/>
    </xf>
    <xf numFmtId="3" fontId="5" fillId="2" borderId="3" xfId="1" applyNumberFormat="1" applyFont="1" applyFill="1" applyBorder="1" applyAlignment="1">
      <alignment horizontal="center" vertical="center" wrapText="1"/>
    </xf>
    <xf numFmtId="3" fontId="5" fillId="2" borderId="3" xfId="1" applyNumberFormat="1" applyFont="1" applyFill="1" applyBorder="1" applyAlignment="1">
      <alignment horizontal="center" vertical="center"/>
    </xf>
    <xf numFmtId="3" fontId="5" fillId="2" borderId="12" xfId="1" applyNumberFormat="1" applyFont="1" applyFill="1" applyBorder="1" applyAlignment="1">
      <alignment horizontal="center" vertical="center" wrapText="1"/>
    </xf>
    <xf numFmtId="0" fontId="7" fillId="0" borderId="13" xfId="2" applyFont="1" applyBorder="1" applyAlignment="1">
      <alignment horizontal="left" wrapText="1"/>
    </xf>
    <xf numFmtId="3" fontId="5" fillId="2" borderId="14" xfId="1" applyNumberFormat="1" applyFont="1" applyFill="1" applyBorder="1" applyAlignment="1">
      <alignment horizontal="center" vertical="center" wrapText="1"/>
    </xf>
    <xf numFmtId="3" fontId="5" fillId="2" borderId="15" xfId="1" applyNumberFormat="1" applyFont="1" applyFill="1" applyBorder="1" applyAlignment="1">
      <alignment horizontal="center" vertical="center" wrapText="1"/>
    </xf>
    <xf numFmtId="3" fontId="5" fillId="2" borderId="10" xfId="1" applyNumberFormat="1" applyFont="1" applyFill="1" applyBorder="1" applyAlignment="1">
      <alignment horizontal="right" vertical="center" wrapText="1"/>
    </xf>
    <xf numFmtId="3" fontId="5" fillId="2" borderId="11" xfId="1" applyNumberFormat="1" applyFont="1" applyFill="1" applyBorder="1" applyAlignment="1">
      <alignment horizontal="right" vertical="center" wrapText="1"/>
    </xf>
    <xf numFmtId="3" fontId="5" fillId="2" borderId="15" xfId="1" applyNumberFormat="1" applyFont="1" applyFill="1" applyBorder="1" applyAlignment="1">
      <alignment horizontal="right" vertical="center"/>
    </xf>
    <xf numFmtId="3" fontId="5" fillId="2" borderId="12" xfId="1" applyNumberFormat="1" applyFont="1" applyFill="1" applyBorder="1" applyAlignment="1">
      <alignment horizontal="right" vertical="center" wrapText="1"/>
    </xf>
    <xf numFmtId="3" fontId="8" fillId="2" borderId="13" xfId="1" applyNumberFormat="1" applyFont="1" applyFill="1" applyBorder="1"/>
    <xf numFmtId="3" fontId="5" fillId="2" borderId="16" xfId="1" applyNumberFormat="1" applyFont="1" applyFill="1" applyBorder="1" applyAlignment="1">
      <alignment horizontal="right" vertical="center" wrapText="1"/>
    </xf>
    <xf numFmtId="3" fontId="5" fillId="2" borderId="17" xfId="1" applyNumberFormat="1" applyFont="1" applyFill="1" applyBorder="1" applyAlignment="1">
      <alignment horizontal="right" vertical="center" wrapText="1"/>
    </xf>
    <xf numFmtId="3" fontId="5" fillId="2" borderId="15" xfId="1" applyNumberFormat="1" applyFont="1" applyFill="1" applyBorder="1" applyAlignment="1">
      <alignment horizontal="right" vertical="center" wrapText="1"/>
    </xf>
    <xf numFmtId="3" fontId="5" fillId="2" borderId="18" xfId="1" applyNumberFormat="1" applyFont="1" applyFill="1" applyBorder="1" applyAlignment="1">
      <alignment horizontal="right" vertical="center" wrapText="1"/>
    </xf>
    <xf numFmtId="3" fontId="5" fillId="2" borderId="13" xfId="1" applyNumberFormat="1" applyFont="1" applyFill="1" applyBorder="1" applyAlignment="1">
      <alignment horizontal="right" vertical="center" wrapText="1"/>
    </xf>
    <xf numFmtId="3" fontId="1" fillId="0" borderId="0" xfId="1" applyNumberFormat="1"/>
    <xf numFmtId="3" fontId="9" fillId="2" borderId="19" xfId="1" applyNumberFormat="1" applyFont="1" applyFill="1" applyBorder="1"/>
    <xf numFmtId="3" fontId="10" fillId="2" borderId="20" xfId="1" applyNumberFormat="1" applyFont="1" applyFill="1" applyBorder="1" applyAlignment="1">
      <alignment horizontal="right"/>
    </xf>
    <xf numFmtId="3" fontId="10" fillId="2" borderId="21" xfId="1" applyNumberFormat="1" applyFont="1" applyFill="1" applyBorder="1" applyAlignment="1">
      <alignment horizontal="right"/>
    </xf>
    <xf numFmtId="3" fontId="10" fillId="2" borderId="22" xfId="1" applyNumberFormat="1" applyFont="1" applyFill="1" applyBorder="1" applyAlignment="1">
      <alignment horizontal="right"/>
    </xf>
    <xf numFmtId="3" fontId="10" fillId="2" borderId="23" xfId="1" applyNumberFormat="1" applyFont="1" applyFill="1" applyBorder="1" applyAlignment="1">
      <alignment horizontal="right"/>
    </xf>
    <xf numFmtId="3" fontId="10" fillId="2" borderId="24" xfId="1" applyNumberFormat="1" applyFont="1" applyFill="1" applyBorder="1" applyAlignment="1">
      <alignment horizontal="right"/>
    </xf>
    <xf numFmtId="3" fontId="9" fillId="2" borderId="25" xfId="1" applyNumberFormat="1" applyFont="1" applyFill="1" applyBorder="1"/>
    <xf numFmtId="3" fontId="10" fillId="2" borderId="26" xfId="1" applyNumberFormat="1" applyFont="1" applyFill="1" applyBorder="1" applyAlignment="1">
      <alignment horizontal="right"/>
    </xf>
    <xf numFmtId="3" fontId="10" fillId="2" borderId="27" xfId="1" applyNumberFormat="1" applyFont="1" applyFill="1" applyBorder="1" applyAlignment="1">
      <alignment horizontal="right"/>
    </xf>
    <xf numFmtId="3" fontId="10" fillId="2" borderId="28" xfId="1" applyNumberFormat="1" applyFont="1" applyFill="1" applyBorder="1" applyAlignment="1">
      <alignment horizontal="right"/>
    </xf>
    <xf numFmtId="3" fontId="10" fillId="0" borderId="26" xfId="1" applyNumberFormat="1" applyFont="1" applyBorder="1" applyAlignment="1">
      <alignment horizontal="right"/>
    </xf>
    <xf numFmtId="3" fontId="10" fillId="0" borderId="28" xfId="1" applyNumberFormat="1" applyFont="1" applyBorder="1" applyAlignment="1">
      <alignment horizontal="right"/>
    </xf>
    <xf numFmtId="3" fontId="8" fillId="2" borderId="13" xfId="1" applyNumberFormat="1" applyFont="1" applyFill="1" applyBorder="1" applyAlignment="1">
      <alignment vertical="center"/>
    </xf>
    <xf numFmtId="3" fontId="5" fillId="2" borderId="16" xfId="1" applyNumberFormat="1" applyFont="1" applyFill="1" applyBorder="1" applyAlignment="1">
      <alignment horizontal="right" vertical="center"/>
    </xf>
    <xf numFmtId="3" fontId="5" fillId="2" borderId="17" xfId="1" applyNumberFormat="1" applyFont="1" applyFill="1" applyBorder="1" applyAlignment="1">
      <alignment horizontal="right" vertical="center"/>
    </xf>
    <xf numFmtId="3" fontId="5" fillId="2" borderId="3" xfId="1" applyNumberFormat="1" applyFont="1" applyFill="1" applyBorder="1" applyAlignment="1">
      <alignment horizontal="right" vertical="center"/>
    </xf>
    <xf numFmtId="3" fontId="5" fillId="2" borderId="18" xfId="1" applyNumberFormat="1" applyFont="1" applyFill="1" applyBorder="1" applyAlignment="1">
      <alignment horizontal="right" vertical="center"/>
    </xf>
    <xf numFmtId="3" fontId="9" fillId="2" borderId="9" xfId="1" applyNumberFormat="1" applyFont="1" applyFill="1" applyBorder="1"/>
    <xf numFmtId="3" fontId="10" fillId="2" borderId="29" xfId="1" applyNumberFormat="1" applyFont="1" applyFill="1" applyBorder="1" applyAlignment="1">
      <alignment horizontal="right"/>
    </xf>
    <xf numFmtId="3" fontId="10" fillId="2" borderId="30" xfId="1" applyNumberFormat="1" applyFont="1" applyFill="1" applyBorder="1" applyAlignment="1">
      <alignment horizontal="right"/>
    </xf>
    <xf numFmtId="3" fontId="10" fillId="2" borderId="31" xfId="1" applyNumberFormat="1" applyFont="1" applyFill="1" applyBorder="1" applyAlignment="1">
      <alignment horizontal="right"/>
    </xf>
    <xf numFmtId="3" fontId="10" fillId="2" borderId="32" xfId="1" applyNumberFormat="1" applyFont="1" applyFill="1" applyBorder="1" applyAlignment="1">
      <alignment horizontal="right"/>
    </xf>
    <xf numFmtId="3" fontId="8" fillId="2" borderId="33" xfId="1" applyNumberFormat="1" applyFont="1" applyFill="1" applyBorder="1" applyAlignment="1">
      <alignment vertical="center"/>
    </xf>
    <xf numFmtId="3" fontId="5" fillId="2" borderId="0" xfId="1" applyNumberFormat="1" applyFont="1" applyFill="1" applyAlignment="1">
      <alignment horizontal="right" vertical="center"/>
    </xf>
    <xf numFmtId="3" fontId="5" fillId="2" borderId="31" xfId="1" applyNumberFormat="1" applyFont="1" applyFill="1" applyBorder="1" applyAlignment="1">
      <alignment horizontal="right" vertical="center"/>
    </xf>
    <xf numFmtId="0" fontId="6" fillId="0" borderId="0" xfId="2"/>
    <xf numFmtId="3" fontId="5" fillId="4" borderId="18" xfId="1" applyNumberFormat="1" applyFont="1" applyFill="1" applyBorder="1" applyAlignment="1">
      <alignment horizontal="right" vertical="center" wrapText="1"/>
    </xf>
    <xf numFmtId="3" fontId="5" fillId="4" borderId="17" xfId="1" applyNumberFormat="1" applyFont="1" applyFill="1" applyBorder="1" applyAlignment="1">
      <alignment horizontal="right" vertical="center" wrapText="1"/>
    </xf>
    <xf numFmtId="3" fontId="5" fillId="4" borderId="15" xfId="1" applyNumberFormat="1" applyFont="1" applyFill="1" applyBorder="1" applyAlignment="1">
      <alignment horizontal="right" vertical="center" wrapText="1"/>
    </xf>
    <xf numFmtId="3" fontId="10" fillId="4" borderId="23" xfId="1" applyNumberFormat="1" applyFont="1" applyFill="1" applyBorder="1" applyAlignment="1">
      <alignment horizontal="right"/>
    </xf>
    <xf numFmtId="3" fontId="10" fillId="4" borderId="21" xfId="1" applyNumberFormat="1" applyFont="1" applyFill="1" applyBorder="1" applyAlignment="1">
      <alignment horizontal="right"/>
    </xf>
    <xf numFmtId="3" fontId="10" fillId="4" borderId="22" xfId="1" applyNumberFormat="1" applyFont="1" applyFill="1" applyBorder="1" applyAlignment="1">
      <alignment horizontal="right"/>
    </xf>
    <xf numFmtId="3" fontId="10" fillId="4" borderId="28" xfId="1" applyNumberFormat="1" applyFont="1" applyFill="1" applyBorder="1" applyAlignment="1">
      <alignment horizontal="right"/>
    </xf>
    <xf numFmtId="3" fontId="10" fillId="4" borderId="27" xfId="1" applyNumberFormat="1" applyFont="1" applyFill="1" applyBorder="1" applyAlignment="1">
      <alignment horizontal="right"/>
    </xf>
    <xf numFmtId="3" fontId="10" fillId="4" borderId="36" xfId="1" applyNumberFormat="1" applyFont="1" applyFill="1" applyBorder="1" applyAlignment="1">
      <alignment horizontal="right"/>
    </xf>
    <xf numFmtId="3" fontId="5" fillId="4" borderId="18" xfId="1" applyNumberFormat="1" applyFont="1" applyFill="1" applyBorder="1" applyAlignment="1">
      <alignment horizontal="right" vertical="center"/>
    </xf>
    <xf numFmtId="3" fontId="5" fillId="4" borderId="17" xfId="1" applyNumberFormat="1" applyFont="1" applyFill="1" applyBorder="1" applyAlignment="1">
      <alignment horizontal="right" vertical="center"/>
    </xf>
    <xf numFmtId="3" fontId="5" fillId="4" borderId="3" xfId="1" applyNumberFormat="1" applyFont="1" applyFill="1" applyBorder="1" applyAlignment="1">
      <alignment horizontal="right" vertical="center"/>
    </xf>
    <xf numFmtId="3" fontId="10" fillId="4" borderId="29" xfId="1" applyNumberFormat="1" applyFont="1" applyFill="1" applyBorder="1" applyAlignment="1">
      <alignment horizontal="right"/>
    </xf>
    <xf numFmtId="3" fontId="10" fillId="4" borderId="30" xfId="1" applyNumberFormat="1" applyFont="1" applyFill="1" applyBorder="1" applyAlignment="1">
      <alignment horizontal="right"/>
    </xf>
    <xf numFmtId="3" fontId="10" fillId="4" borderId="31" xfId="1" applyNumberFormat="1" applyFont="1" applyFill="1" applyBorder="1" applyAlignment="1">
      <alignment horizontal="right"/>
    </xf>
    <xf numFmtId="3" fontId="8" fillId="2" borderId="13" xfId="1" applyNumberFormat="1" applyFont="1" applyFill="1" applyBorder="1" applyAlignment="1">
      <alignment wrapText="1"/>
    </xf>
    <xf numFmtId="3" fontId="10" fillId="2" borderId="37" xfId="1" applyNumberFormat="1" applyFont="1" applyFill="1" applyBorder="1" applyAlignment="1">
      <alignment horizontal="right"/>
    </xf>
    <xf numFmtId="3" fontId="6" fillId="0" borderId="0" xfId="2" applyNumberFormat="1"/>
    <xf numFmtId="3" fontId="5" fillId="0" borderId="2" xfId="1" applyNumberFormat="1" applyFont="1" applyBorder="1" applyAlignment="1">
      <alignment horizontal="center" vertical="center" wrapText="1"/>
    </xf>
    <xf numFmtId="3" fontId="5" fillId="0" borderId="3" xfId="1" applyNumberFormat="1" applyFont="1" applyBorder="1" applyAlignment="1">
      <alignment horizontal="center" vertical="center" wrapText="1"/>
    </xf>
    <xf numFmtId="0" fontId="1" fillId="0" borderId="4" xfId="1" applyBorder="1"/>
    <xf numFmtId="3" fontId="5" fillId="0" borderId="10" xfId="1" applyNumberFormat="1" applyFont="1" applyBorder="1" applyAlignment="1">
      <alignment horizontal="center" vertical="center" wrapText="1"/>
    </xf>
    <xf numFmtId="3" fontId="5" fillId="0" borderId="11" xfId="1" applyNumberFormat="1" applyFont="1" applyBorder="1" applyAlignment="1">
      <alignment horizontal="center" vertical="center" wrapText="1"/>
    </xf>
    <xf numFmtId="3" fontId="5" fillId="0" borderId="13" xfId="1" applyNumberFormat="1" applyFont="1" applyBorder="1" applyAlignment="1">
      <alignment horizontal="center" vertical="center" wrapText="1"/>
    </xf>
    <xf numFmtId="3" fontId="5" fillId="0" borderId="11" xfId="1" applyNumberFormat="1" applyFont="1" applyBorder="1" applyAlignment="1">
      <alignment horizontal="right" vertical="center" wrapText="1"/>
    </xf>
    <xf numFmtId="3" fontId="5" fillId="0" borderId="15" xfId="1" applyNumberFormat="1" applyFont="1" applyBorder="1" applyAlignment="1">
      <alignment horizontal="right" vertical="center" wrapText="1"/>
    </xf>
    <xf numFmtId="3" fontId="5" fillId="0" borderId="15" xfId="1" applyNumberFormat="1" applyFont="1" applyBorder="1" applyAlignment="1">
      <alignment horizontal="center" vertical="center" wrapText="1"/>
    </xf>
    <xf numFmtId="3" fontId="5" fillId="0" borderId="38" xfId="1" applyNumberFormat="1" applyFont="1" applyBorder="1" applyAlignment="1">
      <alignment horizontal="center" vertical="center" wrapText="1"/>
    </xf>
    <xf numFmtId="3" fontId="5" fillId="0" borderId="12" xfId="1" applyNumberFormat="1" applyFont="1" applyBorder="1" applyAlignment="1">
      <alignment horizontal="right" vertical="center" wrapText="1"/>
    </xf>
    <xf numFmtId="3" fontId="8" fillId="0" borderId="13" xfId="1" applyNumberFormat="1" applyFont="1" applyBorder="1"/>
    <xf numFmtId="3" fontId="5" fillId="0" borderId="17" xfId="1" applyNumberFormat="1" applyFont="1" applyBorder="1" applyAlignment="1">
      <alignment horizontal="right" vertical="center" wrapText="1"/>
    </xf>
    <xf numFmtId="3" fontId="5" fillId="0" borderId="38" xfId="1" applyNumberFormat="1" applyFont="1" applyBorder="1" applyAlignment="1">
      <alignment horizontal="right" vertical="center" wrapText="1"/>
    </xf>
    <xf numFmtId="3" fontId="9" fillId="0" borderId="19" xfId="1" applyNumberFormat="1" applyFont="1" applyBorder="1"/>
    <xf numFmtId="3" fontId="10" fillId="0" borderId="21" xfId="1" applyNumberFormat="1" applyFont="1" applyBorder="1" applyAlignment="1">
      <alignment horizontal="right"/>
    </xf>
    <xf numFmtId="3" fontId="10" fillId="0" borderId="22" xfId="1" applyNumberFormat="1" applyFont="1" applyBorder="1" applyAlignment="1">
      <alignment horizontal="right"/>
    </xf>
    <xf numFmtId="3" fontId="10" fillId="0" borderId="39" xfId="1" applyNumberFormat="1" applyFont="1" applyBorder="1" applyAlignment="1">
      <alignment horizontal="right"/>
    </xf>
    <xf numFmtId="3" fontId="10" fillId="0" borderId="19" xfId="1" applyNumberFormat="1" applyFont="1" applyBorder="1" applyAlignment="1">
      <alignment horizontal="right"/>
    </xf>
    <xf numFmtId="3" fontId="9" fillId="0" borderId="25" xfId="1" applyNumberFormat="1" applyFont="1" applyBorder="1"/>
    <xf numFmtId="3" fontId="10" fillId="0" borderId="27" xfId="1" applyNumberFormat="1" applyFont="1" applyBorder="1" applyAlignment="1">
      <alignment horizontal="right"/>
    </xf>
    <xf numFmtId="164" fontId="1" fillId="0" borderId="0" xfId="1" applyNumberFormat="1"/>
    <xf numFmtId="3" fontId="11" fillId="0" borderId="25" xfId="1" applyNumberFormat="1" applyFont="1" applyBorder="1"/>
    <xf numFmtId="3" fontId="12" fillId="0" borderId="27" xfId="1" applyNumberFormat="1" applyFont="1" applyBorder="1" applyAlignment="1">
      <alignment horizontal="right"/>
    </xf>
    <xf numFmtId="3" fontId="12" fillId="0" borderId="22" xfId="1" applyNumberFormat="1" applyFont="1" applyBorder="1" applyAlignment="1">
      <alignment horizontal="right"/>
    </xf>
    <xf numFmtId="3" fontId="12" fillId="0" borderId="39" xfId="1" applyNumberFormat="1" applyFont="1" applyBorder="1" applyAlignment="1">
      <alignment horizontal="right"/>
    </xf>
    <xf numFmtId="3" fontId="8" fillId="0" borderId="13" xfId="1" applyNumberFormat="1" applyFont="1" applyBorder="1" applyAlignment="1">
      <alignment vertical="center"/>
    </xf>
    <xf numFmtId="3" fontId="5" fillId="0" borderId="17" xfId="1" applyNumberFormat="1" applyFont="1" applyBorder="1" applyAlignment="1">
      <alignment horizontal="right" vertical="center"/>
    </xf>
    <xf numFmtId="3" fontId="5" fillId="0" borderId="3" xfId="1" applyNumberFormat="1" applyFont="1" applyBorder="1" applyAlignment="1">
      <alignment horizontal="right" vertical="center"/>
    </xf>
    <xf numFmtId="3" fontId="5" fillId="0" borderId="2" xfId="1" applyNumberFormat="1" applyFont="1" applyBorder="1" applyAlignment="1">
      <alignment horizontal="right" vertical="center"/>
    </xf>
    <xf numFmtId="3" fontId="5" fillId="0" borderId="13" xfId="1" applyNumberFormat="1" applyFont="1" applyBorder="1" applyAlignment="1">
      <alignment horizontal="right" vertical="center"/>
    </xf>
    <xf numFmtId="3" fontId="9" fillId="0" borderId="9" xfId="1" applyNumberFormat="1" applyFont="1" applyBorder="1"/>
    <xf numFmtId="3" fontId="10" fillId="0" borderId="30" xfId="1" applyNumberFormat="1" applyFont="1" applyBorder="1" applyAlignment="1">
      <alignment horizontal="right"/>
    </xf>
    <xf numFmtId="3" fontId="10" fillId="0" borderId="31" xfId="1" applyNumberFormat="1" applyFont="1" applyBorder="1" applyAlignment="1">
      <alignment horizontal="right"/>
    </xf>
    <xf numFmtId="3" fontId="10" fillId="0" borderId="0" xfId="1" applyNumberFormat="1" applyFont="1" applyAlignment="1">
      <alignment horizontal="right"/>
    </xf>
    <xf numFmtId="3" fontId="10" fillId="0" borderId="9" xfId="1" applyNumberFormat="1" applyFont="1" applyBorder="1" applyAlignment="1">
      <alignment horizontal="right"/>
    </xf>
    <xf numFmtId="3" fontId="8" fillId="0" borderId="33" xfId="1" applyNumberFormat="1" applyFont="1" applyBorder="1" applyAlignment="1">
      <alignment vertical="center"/>
    </xf>
    <xf numFmtId="3" fontId="5" fillId="0" borderId="0" xfId="1" applyNumberFormat="1" applyFont="1" applyAlignment="1">
      <alignment horizontal="right" vertical="center"/>
    </xf>
    <xf numFmtId="0" fontId="6" fillId="0" borderId="33" xfId="2" applyBorder="1" applyAlignment="1">
      <alignment horizontal="center"/>
    </xf>
    <xf numFmtId="0" fontId="6" fillId="0" borderId="0" xfId="2" applyAlignment="1">
      <alignment horizontal="center"/>
    </xf>
    <xf numFmtId="3" fontId="5" fillId="0" borderId="18" xfId="1" applyNumberFormat="1" applyFont="1" applyBorder="1" applyAlignment="1">
      <alignment horizontal="center" vertical="center" wrapText="1"/>
    </xf>
    <xf numFmtId="3" fontId="5" fillId="0" borderId="17" xfId="1" applyNumberFormat="1" applyFont="1" applyBorder="1" applyAlignment="1">
      <alignment horizontal="center" vertical="center" wrapText="1"/>
    </xf>
    <xf numFmtId="3" fontId="5" fillId="0" borderId="40" xfId="1" applyNumberFormat="1" applyFont="1" applyBorder="1" applyAlignment="1">
      <alignment horizontal="right" vertical="center"/>
    </xf>
    <xf numFmtId="3" fontId="5" fillId="0" borderId="41" xfId="1" applyNumberFormat="1" applyFont="1" applyBorder="1" applyAlignment="1">
      <alignment horizontal="right" vertical="center"/>
    </xf>
    <xf numFmtId="3" fontId="10" fillId="0" borderId="23" xfId="1" applyNumberFormat="1" applyFont="1" applyBorder="1" applyAlignment="1">
      <alignment horizontal="right"/>
    </xf>
    <xf numFmtId="3" fontId="5" fillId="0" borderId="18" xfId="1" applyNumberFormat="1" applyFont="1" applyBorder="1" applyAlignment="1">
      <alignment horizontal="right" vertical="center"/>
    </xf>
    <xf numFmtId="3" fontId="10" fillId="0" borderId="29" xfId="1" applyNumberFormat="1" applyFont="1" applyBorder="1" applyAlignment="1">
      <alignment horizontal="right"/>
    </xf>
    <xf numFmtId="3" fontId="5" fillId="0" borderId="12" xfId="1" applyNumberFormat="1" applyFont="1" applyBorder="1" applyAlignment="1">
      <alignment horizontal="center" vertical="center" wrapText="1"/>
    </xf>
    <xf numFmtId="3" fontId="8" fillId="0" borderId="13" xfId="1" applyNumberFormat="1" applyFont="1" applyBorder="1" applyAlignment="1">
      <alignment wrapText="1"/>
    </xf>
    <xf numFmtId="3" fontId="5" fillId="0" borderId="18" xfId="1" applyNumberFormat="1" applyFont="1" applyBorder="1" applyAlignment="1">
      <alignment horizontal="right" vertical="center" wrapText="1"/>
    </xf>
    <xf numFmtId="0" fontId="13" fillId="0" borderId="0" xfId="2" applyFont="1" applyAlignment="1">
      <alignment horizontal="right"/>
    </xf>
    <xf numFmtId="0" fontId="3" fillId="0" borderId="0" xfId="1" applyFont="1" applyAlignment="1">
      <alignment horizontal="center" vertical="center"/>
    </xf>
    <xf numFmtId="3" fontId="5" fillId="0" borderId="1" xfId="1" applyNumberFormat="1" applyFont="1" applyBorder="1" applyAlignment="1">
      <alignment horizontal="right" vertical="center" wrapText="1"/>
    </xf>
    <xf numFmtId="3" fontId="5" fillId="0" borderId="43" xfId="1" applyNumberFormat="1" applyFont="1" applyBorder="1" applyAlignment="1">
      <alignment horizontal="center" vertical="center" wrapText="1"/>
    </xf>
    <xf numFmtId="3" fontId="5" fillId="0" borderId="44" xfId="1" applyNumberFormat="1" applyFont="1" applyBorder="1" applyAlignment="1">
      <alignment horizontal="right" vertical="center" wrapText="1"/>
    </xf>
    <xf numFmtId="3" fontId="5" fillId="0" borderId="45" xfId="1" applyNumberFormat="1" applyFont="1" applyBorder="1" applyAlignment="1">
      <alignment horizontal="right" vertical="center" wrapText="1"/>
    </xf>
    <xf numFmtId="3" fontId="10" fillId="0" borderId="46" xfId="1" applyNumberFormat="1" applyFont="1" applyBorder="1" applyAlignment="1">
      <alignment horizontal="right"/>
    </xf>
    <xf numFmtId="3" fontId="10" fillId="0" borderId="47" xfId="1" applyNumberFormat="1" applyFont="1" applyBorder="1" applyAlignment="1">
      <alignment horizontal="right"/>
    </xf>
    <xf numFmtId="3" fontId="12" fillId="0" borderId="47" xfId="1" applyNumberFormat="1" applyFont="1" applyBorder="1" applyAlignment="1">
      <alignment horizontal="right"/>
    </xf>
    <xf numFmtId="3" fontId="5" fillId="0" borderId="1" xfId="1" applyNumberFormat="1" applyFont="1" applyBorder="1" applyAlignment="1">
      <alignment horizontal="right" vertical="center"/>
    </xf>
    <xf numFmtId="3" fontId="5" fillId="0" borderId="45" xfId="1" applyNumberFormat="1" applyFont="1" applyBorder="1" applyAlignment="1">
      <alignment horizontal="right" vertical="center"/>
    </xf>
    <xf numFmtId="3" fontId="10" fillId="0" borderId="33" xfId="1" applyNumberFormat="1" applyFont="1" applyBorder="1" applyAlignment="1">
      <alignment horizontal="right"/>
    </xf>
    <xf numFmtId="3" fontId="10" fillId="0" borderId="48" xfId="1" applyNumberFormat="1" applyFont="1" applyBorder="1" applyAlignment="1">
      <alignment horizontal="right"/>
    </xf>
    <xf numFmtId="3" fontId="5" fillId="0" borderId="16" xfId="1" applyNumberFormat="1" applyFont="1" applyBorder="1" applyAlignment="1">
      <alignment horizontal="center" vertical="center" wrapText="1"/>
    </xf>
    <xf numFmtId="3" fontId="7" fillId="0" borderId="12" xfId="2" applyNumberFormat="1" applyFont="1" applyBorder="1"/>
    <xf numFmtId="3" fontId="8" fillId="0" borderId="1" xfId="1" applyNumberFormat="1" applyFont="1" applyBorder="1" applyAlignment="1">
      <alignment vertical="center"/>
    </xf>
    <xf numFmtId="3" fontId="7" fillId="0" borderId="15" xfId="2" applyNumberFormat="1" applyFont="1" applyBorder="1"/>
    <xf numFmtId="3" fontId="7" fillId="0" borderId="53" xfId="2" applyNumberFormat="1" applyFont="1" applyBorder="1"/>
    <xf numFmtId="3" fontId="7" fillId="0" borderId="54" xfId="2" applyNumberFormat="1" applyFont="1" applyBorder="1"/>
    <xf numFmtId="3" fontId="7" fillId="0" borderId="57" xfId="2" applyNumberFormat="1" applyFont="1" applyBorder="1"/>
    <xf numFmtId="3" fontId="10" fillId="0" borderId="10" xfId="1" applyNumberFormat="1" applyFont="1" applyBorder="1" applyAlignment="1">
      <alignment horizontal="center" vertical="center" wrapText="1"/>
    </xf>
    <xf numFmtId="3" fontId="10" fillId="0" borderId="11" xfId="1" applyNumberFormat="1" applyFont="1" applyBorder="1" applyAlignment="1">
      <alignment horizontal="center" vertical="center" wrapText="1"/>
    </xf>
    <xf numFmtId="3" fontId="16" fillId="0" borderId="55" xfId="2" applyNumberFormat="1" applyFont="1" applyBorder="1"/>
    <xf numFmtId="3" fontId="16" fillId="0" borderId="50" xfId="2" applyNumberFormat="1" applyFont="1" applyBorder="1"/>
    <xf numFmtId="3" fontId="16" fillId="0" borderId="51" xfId="2" applyNumberFormat="1" applyFont="1" applyBorder="1"/>
    <xf numFmtId="3" fontId="16" fillId="0" borderId="40" xfId="2" applyNumberFormat="1" applyFont="1" applyBorder="1"/>
    <xf numFmtId="3" fontId="16" fillId="0" borderId="41" xfId="2" applyNumberFormat="1" applyFont="1" applyBorder="1"/>
    <xf numFmtId="3" fontId="9" fillId="0" borderId="60" xfId="1" applyNumberFormat="1" applyFont="1" applyBorder="1"/>
    <xf numFmtId="3" fontId="16" fillId="0" borderId="49" xfId="2" applyNumberFormat="1" applyFont="1" applyBorder="1"/>
    <xf numFmtId="3" fontId="16" fillId="0" borderId="30" xfId="2" applyNumberFormat="1" applyFont="1" applyBorder="1"/>
    <xf numFmtId="3" fontId="16" fillId="0" borderId="56" xfId="2" applyNumberFormat="1" applyFont="1" applyBorder="1"/>
    <xf numFmtId="3" fontId="16" fillId="0" borderId="52" xfId="2" applyNumberFormat="1" applyFont="1" applyBorder="1"/>
    <xf numFmtId="3" fontId="9" fillId="0" borderId="46" xfId="1" applyNumberFormat="1" applyFont="1" applyBorder="1"/>
    <xf numFmtId="3" fontId="11" fillId="0" borderId="61" xfId="1" applyNumberFormat="1" applyFont="1" applyBorder="1"/>
    <xf numFmtId="3" fontId="16" fillId="0" borderId="29" xfId="2" applyNumberFormat="1" applyFont="1" applyBorder="1"/>
    <xf numFmtId="3" fontId="7" fillId="0" borderId="18" xfId="2" applyNumberFormat="1" applyFont="1" applyBorder="1"/>
    <xf numFmtId="3" fontId="7" fillId="0" borderId="17" xfId="2" applyNumberFormat="1" applyFont="1" applyBorder="1"/>
    <xf numFmtId="3" fontId="7" fillId="0" borderId="45" xfId="2" applyNumberFormat="1" applyFont="1" applyBorder="1"/>
    <xf numFmtId="3" fontId="16" fillId="0" borderId="59" xfId="2" applyNumberFormat="1" applyFont="1" applyBorder="1"/>
    <xf numFmtId="3" fontId="16" fillId="0" borderId="62" xfId="2" applyNumberFormat="1" applyFont="1" applyBorder="1"/>
    <xf numFmtId="3" fontId="7" fillId="0" borderId="31" xfId="2" applyNumberFormat="1" applyFont="1" applyBorder="1"/>
    <xf numFmtId="3" fontId="7" fillId="0" borderId="3" xfId="2" applyNumberFormat="1" applyFont="1" applyBorder="1"/>
    <xf numFmtId="3" fontId="0" fillId="0" borderId="58" xfId="0" applyNumberFormat="1" applyBorder="1"/>
    <xf numFmtId="3" fontId="5" fillId="0" borderId="13" xfId="1" applyNumberFormat="1" applyFont="1" applyBorder="1" applyAlignment="1">
      <alignment horizontal="center" vertical="center"/>
    </xf>
    <xf numFmtId="3" fontId="9" fillId="0" borderId="13" xfId="1" applyNumberFormat="1" applyFont="1" applyBorder="1"/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3" fontId="5" fillId="2" borderId="4" xfId="1" applyNumberFormat="1" applyFont="1" applyFill="1" applyBorder="1" applyAlignment="1">
      <alignment horizontal="center" vertical="center"/>
    </xf>
    <xf numFmtId="0" fontId="6" fillId="0" borderId="9" xfId="2" applyBorder="1"/>
    <xf numFmtId="3" fontId="5" fillId="2" borderId="5" xfId="1" applyNumberFormat="1" applyFont="1" applyFill="1" applyBorder="1" applyAlignment="1">
      <alignment horizontal="center" vertical="center" wrapText="1"/>
    </xf>
    <xf numFmtId="3" fontId="5" fillId="2" borderId="6" xfId="1" applyNumberFormat="1" applyFont="1" applyFill="1" applyBorder="1" applyAlignment="1">
      <alignment horizontal="center" vertical="center"/>
    </xf>
    <xf numFmtId="3" fontId="5" fillId="2" borderId="7" xfId="1" applyNumberFormat="1" applyFont="1" applyFill="1" applyBorder="1" applyAlignment="1">
      <alignment horizontal="center" vertical="center"/>
    </xf>
    <xf numFmtId="3" fontId="5" fillId="2" borderId="8" xfId="1" applyNumberFormat="1" applyFont="1" applyFill="1" applyBorder="1" applyAlignment="1">
      <alignment horizontal="center" vertical="center"/>
    </xf>
    <xf numFmtId="3" fontId="5" fillId="2" borderId="4" xfId="1" applyNumberFormat="1" applyFont="1" applyFill="1" applyBorder="1" applyAlignment="1">
      <alignment horizontal="center" vertical="center" wrapText="1"/>
    </xf>
    <xf numFmtId="3" fontId="5" fillId="2" borderId="12" xfId="1" applyNumberFormat="1" applyFont="1" applyFill="1" applyBorder="1" applyAlignment="1">
      <alignment horizontal="center" vertical="center" wrapText="1"/>
    </xf>
    <xf numFmtId="0" fontId="6" fillId="3" borderId="33" xfId="2" applyFill="1" applyBorder="1" applyAlignment="1">
      <alignment horizontal="center"/>
    </xf>
    <xf numFmtId="0" fontId="6" fillId="3" borderId="0" xfId="2" applyFill="1" applyAlignment="1">
      <alignment horizontal="center"/>
    </xf>
    <xf numFmtId="0" fontId="6" fillId="3" borderId="31" xfId="2" applyFill="1" applyBorder="1" applyAlignment="1">
      <alignment horizontal="center"/>
    </xf>
    <xf numFmtId="3" fontId="5" fillId="2" borderId="34" xfId="1" applyNumberFormat="1" applyFont="1" applyFill="1" applyBorder="1" applyAlignment="1">
      <alignment horizontal="center" vertical="center"/>
    </xf>
    <xf numFmtId="3" fontId="5" fillId="2" borderId="35" xfId="1" applyNumberFormat="1" applyFont="1" applyFill="1" applyBorder="1" applyAlignment="1">
      <alignment horizontal="center" vertical="center"/>
    </xf>
    <xf numFmtId="0" fontId="1" fillId="3" borderId="1" xfId="1" applyFill="1" applyBorder="1" applyAlignment="1">
      <alignment horizontal="center"/>
    </xf>
    <xf numFmtId="0" fontId="1" fillId="3" borderId="2" xfId="1" applyFill="1" applyBorder="1" applyAlignment="1">
      <alignment horizontal="center"/>
    </xf>
    <xf numFmtId="0" fontId="1" fillId="3" borderId="3" xfId="1" applyFill="1" applyBorder="1" applyAlignment="1">
      <alignment horizontal="center"/>
    </xf>
    <xf numFmtId="3" fontId="5" fillId="0" borderId="1" xfId="1" applyNumberFormat="1" applyFont="1" applyBorder="1" applyAlignment="1">
      <alignment horizontal="center" vertical="center" wrapText="1"/>
    </xf>
    <xf numFmtId="3" fontId="5" fillId="0" borderId="2" xfId="1" applyNumberFormat="1" applyFont="1" applyBorder="1" applyAlignment="1">
      <alignment horizontal="center" vertical="center" wrapText="1"/>
    </xf>
    <xf numFmtId="3" fontId="5" fillId="0" borderId="3" xfId="1" applyNumberFormat="1" applyFont="1" applyBorder="1" applyAlignment="1">
      <alignment horizontal="center" vertical="center" wrapText="1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3" fontId="5" fillId="0" borderId="34" xfId="1" applyNumberFormat="1" applyFont="1" applyBorder="1" applyAlignment="1">
      <alignment horizontal="center" vertical="center"/>
    </xf>
    <xf numFmtId="3" fontId="5" fillId="0" borderId="35" xfId="1" applyNumberFormat="1" applyFont="1" applyBorder="1" applyAlignment="1">
      <alignment horizontal="center" vertical="center"/>
    </xf>
    <xf numFmtId="3" fontId="5" fillId="0" borderId="5" xfId="1" applyNumberFormat="1" applyFont="1" applyBorder="1" applyAlignment="1">
      <alignment horizontal="center" vertical="center" wrapText="1"/>
    </xf>
    <xf numFmtId="3" fontId="5" fillId="0" borderId="6" xfId="1" applyNumberFormat="1" applyFont="1" applyBorder="1" applyAlignment="1">
      <alignment horizontal="center" vertical="center"/>
    </xf>
    <xf numFmtId="3" fontId="5" fillId="0" borderId="7" xfId="1" applyNumberFormat="1" applyFont="1" applyBorder="1" applyAlignment="1">
      <alignment horizontal="center" vertical="center"/>
    </xf>
    <xf numFmtId="3" fontId="5" fillId="0" borderId="8" xfId="1" applyNumberFormat="1" applyFont="1" applyBorder="1" applyAlignment="1">
      <alignment horizontal="center" vertical="center"/>
    </xf>
    <xf numFmtId="3" fontId="5" fillId="0" borderId="42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3" fontId="5" fillId="0" borderId="4" xfId="1" applyNumberFormat="1" applyFont="1" applyBorder="1" applyAlignment="1">
      <alignment horizontal="center" vertical="center"/>
    </xf>
  </cellXfs>
  <cellStyles count="6">
    <cellStyle name="Ezres 2" xfId="4" xr:uid="{BD756D63-9C21-42CA-9337-0C04D5C935C2}"/>
    <cellStyle name="Normál" xfId="0" builtinId="0"/>
    <cellStyle name="Normál 2" xfId="2" xr:uid="{16604C6A-475F-4E95-B3D4-6EB28D92A549}"/>
    <cellStyle name="Normál 2 2 2" xfId="1" xr:uid="{C10F0927-F1B3-47BF-9908-3FA5B52E7801}"/>
    <cellStyle name="Normál 3" xfId="3" xr:uid="{BC7828DF-D311-40B9-BF2E-C4CCC7644FCE}"/>
    <cellStyle name="Százalék 2" xfId="5" xr:uid="{8298B372-AD44-4E15-98D0-A5DFD524BD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008AC-BE97-4F53-B4EC-A76B6A01A707}">
  <sheetPr>
    <tabColor theme="9" tint="0.39997558519241921"/>
  </sheetPr>
  <dimension ref="A1:N64"/>
  <sheetViews>
    <sheetView zoomScale="85" zoomScaleNormal="85" workbookViewId="0">
      <selection activeCell="B6" sqref="B6"/>
    </sheetView>
  </sheetViews>
  <sheetFormatPr defaultColWidth="9.140625" defaultRowHeight="15" x14ac:dyDescent="0.25"/>
  <cols>
    <col min="1" max="1" width="57.42578125" style="47" customWidth="1"/>
    <col min="2" max="6" width="15.5703125" style="47" customWidth="1"/>
    <col min="7" max="9" width="14.28515625" style="47" customWidth="1"/>
    <col min="10" max="10" width="15.140625" style="47" customWidth="1"/>
    <col min="11" max="11" width="14.28515625" style="47" customWidth="1"/>
    <col min="12" max="12" width="16.140625" style="47" customWidth="1"/>
    <col min="13" max="13" width="16" style="47" customWidth="1"/>
    <col min="14" max="14" width="11.28515625" style="47" bestFit="1" customWidth="1"/>
    <col min="15" max="16384" width="9.140625" style="47"/>
  </cols>
  <sheetData>
    <row r="1" spans="1:14" s="1" customFormat="1" ht="26.25" customHeight="1" thickBot="1" x14ac:dyDescent="0.3">
      <c r="A1" s="161" t="s">
        <v>35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3"/>
    </row>
    <row r="2" spans="1:14" s="1" customFormat="1" ht="18.75" customHeight="1" thickBot="1" x14ac:dyDescent="0.3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</row>
    <row r="3" spans="1:14" s="1" customFormat="1" ht="30" customHeight="1" thickBot="1" x14ac:dyDescent="0.3">
      <c r="A3" s="165" t="s">
        <v>0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2" t="s">
        <v>1</v>
      </c>
    </row>
    <row r="4" spans="1:14" s="1" customFormat="1" ht="15.75" thickBot="1" x14ac:dyDescent="0.3">
      <c r="A4" s="167" t="s">
        <v>2</v>
      </c>
      <c r="B4" s="169" t="s">
        <v>3</v>
      </c>
      <c r="C4" s="170"/>
      <c r="D4" s="170"/>
      <c r="E4" s="171"/>
      <c r="F4" s="172"/>
      <c r="G4" s="169" t="s">
        <v>4</v>
      </c>
      <c r="H4" s="170"/>
      <c r="I4" s="170"/>
      <c r="J4" s="170"/>
      <c r="K4" s="172"/>
      <c r="L4" s="173" t="s">
        <v>5</v>
      </c>
    </row>
    <row r="5" spans="1:14" s="1" customFormat="1" ht="30.75" thickBot="1" x14ac:dyDescent="0.3">
      <c r="A5" s="168"/>
      <c r="B5" s="3" t="s">
        <v>36</v>
      </c>
      <c r="C5" s="4" t="s">
        <v>37</v>
      </c>
      <c r="D5" s="4" t="s">
        <v>38</v>
      </c>
      <c r="E5" s="4" t="s">
        <v>39</v>
      </c>
      <c r="F5" s="5" t="s">
        <v>6</v>
      </c>
      <c r="G5" s="3" t="s">
        <v>36</v>
      </c>
      <c r="H5" s="4" t="s">
        <v>37</v>
      </c>
      <c r="I5" s="4" t="s">
        <v>38</v>
      </c>
      <c r="J5" s="4" t="s">
        <v>39</v>
      </c>
      <c r="K5" s="6" t="s">
        <v>6</v>
      </c>
      <c r="L5" s="174"/>
    </row>
    <row r="6" spans="1:14" s="1" customFormat="1" ht="30.75" thickBot="1" x14ac:dyDescent="0.3">
      <c r="A6" s="8" t="s">
        <v>7</v>
      </c>
      <c r="B6" s="9"/>
      <c r="C6" s="9"/>
      <c r="D6" s="4"/>
      <c r="E6" s="4"/>
      <c r="F6" s="10"/>
      <c r="G6" s="11">
        <v>18439332.449999999</v>
      </c>
      <c r="H6" s="12">
        <v>16506140.940000001</v>
      </c>
      <c r="I6" s="12">
        <v>17125185.699999999</v>
      </c>
      <c r="J6" s="12">
        <v>19270721.52</v>
      </c>
      <c r="K6" s="13">
        <v>71341380.609999999</v>
      </c>
      <c r="L6" s="14">
        <v>71341380.609999999</v>
      </c>
    </row>
    <row r="7" spans="1:14" s="1" customFormat="1" ht="15.75" thickBot="1" x14ac:dyDescent="0.3">
      <c r="A7" s="15" t="s">
        <v>8</v>
      </c>
      <c r="B7" s="16">
        <v>234707950</v>
      </c>
      <c r="C7" s="16">
        <v>246097350</v>
      </c>
      <c r="D7" s="17">
        <v>246097350</v>
      </c>
      <c r="E7" s="17">
        <v>246097350</v>
      </c>
      <c r="F7" s="18">
        <v>973000000</v>
      </c>
      <c r="G7" s="19">
        <v>17955000</v>
      </c>
      <c r="H7" s="17">
        <v>18015000</v>
      </c>
      <c r="I7" s="17">
        <v>18015000</v>
      </c>
      <c r="J7" s="17">
        <v>18015000</v>
      </c>
      <c r="K7" s="18">
        <v>72000000</v>
      </c>
      <c r="L7" s="20">
        <v>1045000000</v>
      </c>
      <c r="N7" s="21"/>
    </row>
    <row r="8" spans="1:14" s="1" customFormat="1" x14ac:dyDescent="0.25">
      <c r="A8" s="22" t="s">
        <v>9</v>
      </c>
      <c r="B8" s="23">
        <v>28426494.960000001</v>
      </c>
      <c r="C8" s="23">
        <v>23153781.890000001</v>
      </c>
      <c r="D8" s="24">
        <v>17709258.319999997</v>
      </c>
      <c r="E8" s="24">
        <v>31816630.390000004</v>
      </c>
      <c r="F8" s="25">
        <v>101106165.56</v>
      </c>
      <c r="G8" s="26">
        <v>2052531.98</v>
      </c>
      <c r="H8" s="24">
        <v>1624855.81</v>
      </c>
      <c r="I8" s="24">
        <v>1867885.87</v>
      </c>
      <c r="J8" s="24">
        <v>1930230.2900000005</v>
      </c>
      <c r="K8" s="25">
        <v>7475503.9500000011</v>
      </c>
      <c r="L8" s="27">
        <v>108581669.51000001</v>
      </c>
      <c r="N8" s="21"/>
    </row>
    <row r="9" spans="1:14" s="1" customFormat="1" x14ac:dyDescent="0.25">
      <c r="A9" s="28" t="s">
        <v>10</v>
      </c>
      <c r="B9" s="29">
        <v>88231008.670000002</v>
      </c>
      <c r="C9" s="29">
        <v>96632009.140000001</v>
      </c>
      <c r="D9" s="30">
        <v>66972291.629999988</v>
      </c>
      <c r="E9" s="30">
        <v>120800154.74000001</v>
      </c>
      <c r="F9" s="25">
        <v>372635464.18000001</v>
      </c>
      <c r="G9" s="31">
        <v>3600939.79</v>
      </c>
      <c r="H9" s="24">
        <v>17424907.300000001</v>
      </c>
      <c r="I9" s="30">
        <v>13624480.209999997</v>
      </c>
      <c r="J9" s="30">
        <v>11865850.520000003</v>
      </c>
      <c r="K9" s="25">
        <v>46516177.82</v>
      </c>
      <c r="L9" s="27">
        <v>419151642</v>
      </c>
      <c r="N9" s="21"/>
    </row>
    <row r="10" spans="1:14" s="1" customFormat="1" x14ac:dyDescent="0.25">
      <c r="A10" s="28" t="s">
        <v>11</v>
      </c>
      <c r="B10" s="29">
        <v>183951.41</v>
      </c>
      <c r="C10" s="29">
        <v>99783.309999999983</v>
      </c>
      <c r="D10" s="30">
        <v>139589.30000000002</v>
      </c>
      <c r="E10" s="30">
        <v>299115.26</v>
      </c>
      <c r="F10" s="25">
        <v>722439.28</v>
      </c>
      <c r="G10" s="31">
        <v>21114.01</v>
      </c>
      <c r="H10" s="24">
        <v>28025.7</v>
      </c>
      <c r="I10" s="30">
        <v>27292.040000000005</v>
      </c>
      <c r="J10" s="30">
        <v>42072.460000000006</v>
      </c>
      <c r="K10" s="25">
        <v>118504.21</v>
      </c>
      <c r="L10" s="27">
        <v>840943.49</v>
      </c>
      <c r="N10" s="21"/>
    </row>
    <row r="11" spans="1:14" s="1" customFormat="1" x14ac:dyDescent="0.25">
      <c r="A11" s="28" t="s">
        <v>12</v>
      </c>
      <c r="B11" s="29">
        <v>96828676.49000001</v>
      </c>
      <c r="C11" s="29">
        <v>101537815.23999999</v>
      </c>
      <c r="D11" s="30">
        <v>92593578.960000008</v>
      </c>
      <c r="E11" s="30">
        <v>93203259.250000015</v>
      </c>
      <c r="F11" s="25">
        <v>384163329.94000006</v>
      </c>
      <c r="G11" s="31">
        <v>16527310.609999999</v>
      </c>
      <c r="H11" s="24">
        <v>20285067.899999999</v>
      </c>
      <c r="I11" s="30">
        <v>19658218.740000002</v>
      </c>
      <c r="J11" s="30">
        <v>19165424.450000003</v>
      </c>
      <c r="K11" s="25">
        <v>75636021.700000003</v>
      </c>
      <c r="L11" s="27">
        <v>459799351.64000005</v>
      </c>
      <c r="N11" s="21"/>
    </row>
    <row r="12" spans="1:14" s="1" customFormat="1" x14ac:dyDescent="0.25">
      <c r="A12" s="28" t="s">
        <v>13</v>
      </c>
      <c r="B12" s="29">
        <v>7449507.8300000001</v>
      </c>
      <c r="C12" s="29">
        <v>5879895.0499999998</v>
      </c>
      <c r="D12" s="30">
        <v>5822819.7699999996</v>
      </c>
      <c r="E12" s="30">
        <v>5563803.1300000008</v>
      </c>
      <c r="F12" s="25">
        <v>24716025.780000001</v>
      </c>
      <c r="G12" s="31">
        <v>1185639</v>
      </c>
      <c r="H12" s="24">
        <v>1206441.96</v>
      </c>
      <c r="I12" s="30">
        <v>1260284.75</v>
      </c>
      <c r="J12" s="30">
        <v>1179586.4000000004</v>
      </c>
      <c r="K12" s="25">
        <v>4831952.1100000003</v>
      </c>
      <c r="L12" s="27">
        <v>29547977.890000001</v>
      </c>
      <c r="N12" s="21"/>
    </row>
    <row r="13" spans="1:14" s="1" customFormat="1" x14ac:dyDescent="0.25">
      <c r="A13" s="28" t="s">
        <v>14</v>
      </c>
      <c r="B13" s="29">
        <v>10418047.140000001</v>
      </c>
      <c r="C13" s="29">
        <v>11259116.600000001</v>
      </c>
      <c r="D13" s="30">
        <v>10100053.57</v>
      </c>
      <c r="E13" s="30">
        <v>10253279.869999997</v>
      </c>
      <c r="F13" s="25">
        <v>42030497.18</v>
      </c>
      <c r="G13" s="31">
        <v>1903048.15</v>
      </c>
      <c r="H13" s="24">
        <v>2349784.3800000004</v>
      </c>
      <c r="I13" s="30">
        <v>2275106.7299999991</v>
      </c>
      <c r="J13" s="30">
        <v>2215746.3199999998</v>
      </c>
      <c r="K13" s="25">
        <v>8743685.5800000001</v>
      </c>
      <c r="L13" s="27">
        <v>50774182.759999998</v>
      </c>
      <c r="N13" s="21"/>
    </row>
    <row r="14" spans="1:14" s="1" customFormat="1" x14ac:dyDescent="0.25">
      <c r="A14" s="28" t="s">
        <v>15</v>
      </c>
      <c r="B14" s="32">
        <v>3944570.3</v>
      </c>
      <c r="C14" s="32">
        <v>4225030.99</v>
      </c>
      <c r="D14" s="30">
        <v>4397534.95</v>
      </c>
      <c r="E14" s="30">
        <v>4268859.7699999996</v>
      </c>
      <c r="F14" s="25">
        <v>16835996.009999998</v>
      </c>
      <c r="G14" s="33">
        <v>1167880.9099999999</v>
      </c>
      <c r="H14" s="24">
        <v>1124958.6100000001</v>
      </c>
      <c r="I14" s="30">
        <v>1136602.3599999996</v>
      </c>
      <c r="J14" s="30">
        <v>1219756.7199999995</v>
      </c>
      <c r="K14" s="25">
        <v>4649198.5999999996</v>
      </c>
      <c r="L14" s="27">
        <v>21485194.609999999</v>
      </c>
      <c r="N14" s="21"/>
    </row>
    <row r="15" spans="1:14" s="1" customFormat="1" x14ac:dyDescent="0.25">
      <c r="A15" s="28" t="s">
        <v>16</v>
      </c>
      <c r="B15" s="29">
        <v>270035.55</v>
      </c>
      <c r="C15" s="29">
        <v>255664.47</v>
      </c>
      <c r="D15" s="30">
        <v>831037.91999999993</v>
      </c>
      <c r="E15" s="30">
        <v>263624.87000000005</v>
      </c>
      <c r="F15" s="25">
        <v>1620362.81</v>
      </c>
      <c r="G15" s="31">
        <v>936016.96</v>
      </c>
      <c r="H15" s="24">
        <v>738049.84000000008</v>
      </c>
      <c r="I15" s="30">
        <v>951270.24</v>
      </c>
      <c r="J15" s="30">
        <v>835606.58999999985</v>
      </c>
      <c r="K15" s="25">
        <v>3460943.63</v>
      </c>
      <c r="L15" s="27">
        <v>5081306.4399999995</v>
      </c>
      <c r="N15" s="21"/>
    </row>
    <row r="16" spans="1:14" s="1" customFormat="1" ht="15.75" thickBot="1" x14ac:dyDescent="0.3">
      <c r="A16" s="28" t="s">
        <v>17</v>
      </c>
      <c r="B16" s="29">
        <v>572021.6</v>
      </c>
      <c r="C16" s="29">
        <v>2257594.23</v>
      </c>
      <c r="D16" s="30">
        <v>885815.15000000037</v>
      </c>
      <c r="E16" s="30">
        <v>-128495.16000000029</v>
      </c>
      <c r="F16" s="25">
        <v>3586935.8200000003</v>
      </c>
      <c r="G16" s="31">
        <v>186290.84</v>
      </c>
      <c r="H16" s="24">
        <v>115692.51999999999</v>
      </c>
      <c r="I16" s="30">
        <v>33797.47000000003</v>
      </c>
      <c r="J16" s="30">
        <v>-272742.06000000006</v>
      </c>
      <c r="K16" s="25">
        <v>63038.76999999996</v>
      </c>
      <c r="L16" s="27">
        <v>3649974.5900000003</v>
      </c>
      <c r="N16" s="21"/>
    </row>
    <row r="17" spans="1:14" s="1" customFormat="1" ht="15.75" thickBot="1" x14ac:dyDescent="0.3">
      <c r="A17" s="34" t="s">
        <v>18</v>
      </c>
      <c r="B17" s="35">
        <v>236324313.95000002</v>
      </c>
      <c r="C17" s="35">
        <v>245300690.92000002</v>
      </c>
      <c r="D17" s="36">
        <v>199451979.56999987</v>
      </c>
      <c r="E17" s="36">
        <v>266340232.12000003</v>
      </c>
      <c r="F17" s="37">
        <v>947417216.55999994</v>
      </c>
      <c r="G17" s="35">
        <v>27580772.25</v>
      </c>
      <c r="H17" s="36">
        <v>44897784.020000003</v>
      </c>
      <c r="I17" s="36">
        <v>40834938.409999996</v>
      </c>
      <c r="J17" s="36">
        <v>38181531.689999998</v>
      </c>
      <c r="K17" s="37">
        <v>151495026.37</v>
      </c>
      <c r="L17" s="37">
        <v>1098912242.9299998</v>
      </c>
      <c r="N17" s="21"/>
    </row>
    <row r="18" spans="1:14" s="1" customFormat="1" ht="15.75" thickBot="1" x14ac:dyDescent="0.3">
      <c r="A18" s="34" t="s">
        <v>19</v>
      </c>
      <c r="B18" s="35">
        <v>-1616363.9500000235</v>
      </c>
      <c r="C18" s="35">
        <v>796659.07999996655</v>
      </c>
      <c r="D18" s="35">
        <v>46645370.430000119</v>
      </c>
      <c r="E18" s="35">
        <v>-20242882.120000035</v>
      </c>
      <c r="F18" s="37">
        <v>25582783.440000057</v>
      </c>
      <c r="G18" s="38">
        <v>8813560.200000003</v>
      </c>
      <c r="H18" s="36">
        <v>-26882784.020000003</v>
      </c>
      <c r="I18" s="36">
        <v>-22819938.409999996</v>
      </c>
      <c r="J18" s="36">
        <v>-20166531.689999998</v>
      </c>
      <c r="K18" s="37">
        <v>-61055693.919999994</v>
      </c>
      <c r="L18" s="37">
        <v>-35472910.479999937</v>
      </c>
      <c r="N18" s="21"/>
    </row>
    <row r="19" spans="1:14" s="1" customFormat="1" ht="15.75" thickBot="1" x14ac:dyDescent="0.3">
      <c r="A19" s="39" t="s">
        <v>20</v>
      </c>
      <c r="B19" s="40">
        <v>-33113185.018364996</v>
      </c>
      <c r="C19" s="40">
        <v>-35673480.609837845</v>
      </c>
      <c r="D19" s="41">
        <v>-38612381.486493759</v>
      </c>
      <c r="E19" s="41">
        <v>-49435170.968213916</v>
      </c>
      <c r="F19" s="42">
        <v>-156834218.08291051</v>
      </c>
      <c r="G19" s="40">
        <v>-3907796.33</v>
      </c>
      <c r="H19" s="41">
        <v>-4802883.709999999</v>
      </c>
      <c r="I19" s="41">
        <v>-5632760.3200000003</v>
      </c>
      <c r="J19" s="41">
        <v>-6024276.629999999</v>
      </c>
      <c r="K19" s="42">
        <v>-20367716.989999998</v>
      </c>
      <c r="L19" s="43">
        <v>-177201935.07291052</v>
      </c>
      <c r="N19" s="21"/>
    </row>
    <row r="20" spans="1:14" s="1" customFormat="1" ht="15.75" thickBot="1" x14ac:dyDescent="0.3">
      <c r="A20" s="34" t="s">
        <v>21</v>
      </c>
      <c r="B20" s="35">
        <v>-34729548.968365014</v>
      </c>
      <c r="C20" s="35">
        <v>-34876821.529837877</v>
      </c>
      <c r="D20" s="36">
        <v>8032988.9435063535</v>
      </c>
      <c r="E20" s="36">
        <v>-69678053.08821395</v>
      </c>
      <c r="F20" s="37">
        <v>-131251434.64291045</v>
      </c>
      <c r="G20" s="38">
        <v>4905763.8700000029</v>
      </c>
      <c r="H20" s="36">
        <v>-15179526.789999982</v>
      </c>
      <c r="I20" s="36">
        <v>-11327513.030000011</v>
      </c>
      <c r="J20" s="36">
        <v>-6920086.800000025</v>
      </c>
      <c r="K20" s="37">
        <v>-28521362.750000015</v>
      </c>
      <c r="L20" s="37">
        <v>-159772797.39291048</v>
      </c>
      <c r="N20" s="21"/>
    </row>
    <row r="21" spans="1:14" s="1" customFormat="1" ht="15.75" thickBot="1" x14ac:dyDescent="0.3">
      <c r="A21" s="39" t="s">
        <v>22</v>
      </c>
      <c r="B21" s="40">
        <v>-6069946.1844738172</v>
      </c>
      <c r="C21" s="40">
        <v>-12678202.675956637</v>
      </c>
      <c r="D21" s="41">
        <v>-10812552.46738228</v>
      </c>
      <c r="E21" s="41">
        <v>-73104731.765471131</v>
      </c>
      <c r="F21" s="42">
        <v>-102665433.09328386</v>
      </c>
      <c r="G21" s="31">
        <v>-785165.29</v>
      </c>
      <c r="H21" s="41">
        <v>-2261255.0099999998</v>
      </c>
      <c r="I21" s="41">
        <v>-2217697.6400000006</v>
      </c>
      <c r="J21" s="41">
        <v>-7282505.1799999978</v>
      </c>
      <c r="K21" s="42">
        <v>-12546623.119999997</v>
      </c>
      <c r="L21" s="43">
        <v>-115212056.21328387</v>
      </c>
      <c r="N21" s="21"/>
    </row>
    <row r="22" spans="1:14" s="1" customFormat="1" ht="15.75" thickBot="1" x14ac:dyDescent="0.3">
      <c r="A22" s="34" t="s">
        <v>23</v>
      </c>
      <c r="B22" s="35">
        <v>-40799495.152838834</v>
      </c>
      <c r="C22" s="35">
        <v>-47555024.205794513</v>
      </c>
      <c r="D22" s="36">
        <v>-2779563.5238759238</v>
      </c>
      <c r="E22" s="36">
        <v>-142782784.85368508</v>
      </c>
      <c r="F22" s="37">
        <v>-233916867.73619431</v>
      </c>
      <c r="G22" s="38">
        <v>4120598.5800000029</v>
      </c>
      <c r="H22" s="36">
        <v>-17440781.799999982</v>
      </c>
      <c r="I22" s="36">
        <v>-13545210.670000009</v>
      </c>
      <c r="J22" s="36">
        <v>-14202591.980000034</v>
      </c>
      <c r="K22" s="37">
        <v>-41067985.87000002</v>
      </c>
      <c r="L22" s="37">
        <v>-274984853.60619432</v>
      </c>
      <c r="N22" s="21"/>
    </row>
    <row r="23" spans="1:14" s="1" customFormat="1" ht="12.75" customHeight="1" x14ac:dyDescent="0.25">
      <c r="A23" s="44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6"/>
    </row>
    <row r="24" spans="1:14" ht="18.75" customHeight="1" thickBot="1" x14ac:dyDescent="0.3">
      <c r="A24" s="175"/>
      <c r="B24" s="176"/>
      <c r="C24" s="176"/>
      <c r="D24" s="176"/>
      <c r="E24" s="176"/>
      <c r="F24" s="176"/>
      <c r="G24" s="176"/>
      <c r="H24" s="176"/>
      <c r="I24" s="176"/>
      <c r="J24" s="176"/>
      <c r="K24" s="176"/>
      <c r="L24" s="177"/>
    </row>
    <row r="25" spans="1:14" ht="30" customHeight="1" thickBot="1" x14ac:dyDescent="0.3">
      <c r="A25" s="165" t="s">
        <v>24</v>
      </c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2" t="s">
        <v>1</v>
      </c>
    </row>
    <row r="26" spans="1:14" ht="15.75" thickBot="1" x14ac:dyDescent="0.3">
      <c r="A26" s="178" t="s">
        <v>2</v>
      </c>
      <c r="B26" s="169" t="s">
        <v>3</v>
      </c>
      <c r="C26" s="170"/>
      <c r="D26" s="170"/>
      <c r="E26" s="171"/>
      <c r="F26" s="172"/>
      <c r="G26" s="169" t="s">
        <v>4</v>
      </c>
      <c r="H26" s="170"/>
      <c r="I26" s="170"/>
      <c r="J26" s="170"/>
      <c r="K26" s="172"/>
      <c r="L26" s="173" t="s">
        <v>5</v>
      </c>
    </row>
    <row r="27" spans="1:14" ht="30.75" thickBot="1" x14ac:dyDescent="0.3">
      <c r="A27" s="179"/>
      <c r="B27" s="3" t="s">
        <v>36</v>
      </c>
      <c r="C27" s="4" t="s">
        <v>37</v>
      </c>
      <c r="D27" s="4" t="s">
        <v>38</v>
      </c>
      <c r="E27" s="4" t="s">
        <v>39</v>
      </c>
      <c r="F27" s="5" t="s">
        <v>6</v>
      </c>
      <c r="G27" s="3" t="s">
        <v>36</v>
      </c>
      <c r="H27" s="4" t="s">
        <v>37</v>
      </c>
      <c r="I27" s="4" t="s">
        <v>38</v>
      </c>
      <c r="J27" s="4" t="s">
        <v>39</v>
      </c>
      <c r="K27" s="5" t="s">
        <v>6</v>
      </c>
      <c r="L27" s="174"/>
    </row>
    <row r="28" spans="1:14" ht="15.75" thickBot="1" x14ac:dyDescent="0.3">
      <c r="A28" s="34" t="s">
        <v>25</v>
      </c>
      <c r="B28" s="38">
        <v>43505663.920000002</v>
      </c>
      <c r="C28" s="36">
        <v>21009712.379999999</v>
      </c>
      <c r="D28" s="36">
        <v>32018400.869999997</v>
      </c>
      <c r="E28" s="17">
        <v>33629050.400000006</v>
      </c>
      <c r="F28" s="18">
        <v>130162827.56999999</v>
      </c>
      <c r="G28" s="48"/>
      <c r="H28" s="49"/>
      <c r="I28" s="49"/>
      <c r="J28" s="49"/>
      <c r="K28" s="50"/>
      <c r="L28" s="20">
        <v>130162827.56999999</v>
      </c>
    </row>
    <row r="29" spans="1:14" x14ac:dyDescent="0.25">
      <c r="A29" s="22" t="s">
        <v>9</v>
      </c>
      <c r="B29" s="26">
        <v>39648851.759999998</v>
      </c>
      <c r="C29" s="24">
        <v>11044814.810000006</v>
      </c>
      <c r="D29" s="24">
        <v>2716949.8599999957</v>
      </c>
      <c r="E29" s="24">
        <v>6970156.6900000051</v>
      </c>
      <c r="F29" s="25">
        <v>60380773.120000012</v>
      </c>
      <c r="G29" s="51"/>
      <c r="H29" s="52"/>
      <c r="I29" s="52"/>
      <c r="J29" s="52"/>
      <c r="K29" s="53"/>
      <c r="L29" s="27">
        <v>60380773.120000012</v>
      </c>
    </row>
    <row r="30" spans="1:14" x14ac:dyDescent="0.25">
      <c r="A30" s="28" t="s">
        <v>10</v>
      </c>
      <c r="B30" s="31">
        <v>1747740.6099999999</v>
      </c>
      <c r="C30" s="24">
        <v>6786005.9900000002</v>
      </c>
      <c r="D30" s="30">
        <v>4182040.4000000004</v>
      </c>
      <c r="E30" s="30">
        <v>2203496.9000000004</v>
      </c>
      <c r="F30" s="25">
        <v>14919283.9</v>
      </c>
      <c r="G30" s="54"/>
      <c r="H30" s="52"/>
      <c r="I30" s="55"/>
      <c r="J30" s="55"/>
      <c r="K30" s="56"/>
      <c r="L30" s="27">
        <v>14919283.9</v>
      </c>
    </row>
    <row r="31" spans="1:14" x14ac:dyDescent="0.25">
      <c r="A31" s="28" t="s">
        <v>11</v>
      </c>
      <c r="B31" s="31">
        <v>16206.26</v>
      </c>
      <c r="C31" s="24">
        <v>5248.41</v>
      </c>
      <c r="D31" s="30">
        <v>3015.88</v>
      </c>
      <c r="E31" s="30">
        <v>10489.76</v>
      </c>
      <c r="F31" s="25">
        <v>34960.31</v>
      </c>
      <c r="G31" s="54"/>
      <c r="H31" s="52"/>
      <c r="I31" s="55"/>
      <c r="J31" s="55"/>
      <c r="K31" s="56"/>
      <c r="L31" s="27">
        <v>34960.31</v>
      </c>
    </row>
    <row r="32" spans="1:14" x14ac:dyDescent="0.25">
      <c r="A32" s="28" t="s">
        <v>12</v>
      </c>
      <c r="B32" s="31">
        <v>3143932.23</v>
      </c>
      <c r="C32" s="24">
        <v>7756682.9199999999</v>
      </c>
      <c r="D32" s="30">
        <v>7387890.6900000013</v>
      </c>
      <c r="E32" s="30">
        <v>5451612.4000000004</v>
      </c>
      <c r="F32" s="25">
        <v>23740118.240000002</v>
      </c>
      <c r="G32" s="54"/>
      <c r="H32" s="52"/>
      <c r="I32" s="55"/>
      <c r="J32" s="55"/>
      <c r="K32" s="56"/>
      <c r="L32" s="27">
        <v>23740118.240000002</v>
      </c>
    </row>
    <row r="33" spans="1:12" x14ac:dyDescent="0.25">
      <c r="A33" s="28" t="s">
        <v>13</v>
      </c>
      <c r="B33" s="31">
        <v>283753.55</v>
      </c>
      <c r="C33" s="24">
        <v>423104.95999999996</v>
      </c>
      <c r="D33" s="30">
        <v>457790.2900000001</v>
      </c>
      <c r="E33" s="30">
        <v>328124.74</v>
      </c>
      <c r="F33" s="25">
        <v>1492773.54</v>
      </c>
      <c r="G33" s="54"/>
      <c r="H33" s="52"/>
      <c r="I33" s="55"/>
      <c r="J33" s="55"/>
      <c r="K33" s="56"/>
      <c r="L33" s="27">
        <v>1492773.54</v>
      </c>
    </row>
    <row r="34" spans="1:12" x14ac:dyDescent="0.25">
      <c r="A34" s="28" t="s">
        <v>14</v>
      </c>
      <c r="B34" s="31">
        <v>370028.36000000004</v>
      </c>
      <c r="C34" s="24">
        <v>1027619.5</v>
      </c>
      <c r="D34" s="30">
        <v>919408.18999999983</v>
      </c>
      <c r="E34" s="30">
        <v>629397.18000000005</v>
      </c>
      <c r="F34" s="25">
        <v>2946453.23</v>
      </c>
      <c r="G34" s="54"/>
      <c r="H34" s="52"/>
      <c r="I34" s="55"/>
      <c r="J34" s="55"/>
      <c r="K34" s="56"/>
      <c r="L34" s="27">
        <v>2946453.23</v>
      </c>
    </row>
    <row r="35" spans="1:12" x14ac:dyDescent="0.25">
      <c r="A35" s="28" t="s">
        <v>15</v>
      </c>
      <c r="B35" s="33">
        <v>435811.38</v>
      </c>
      <c r="C35" s="24">
        <v>506570.21000000008</v>
      </c>
      <c r="D35" s="30">
        <v>442654.44000000006</v>
      </c>
      <c r="E35" s="30">
        <v>440584.03999999992</v>
      </c>
      <c r="F35" s="25">
        <v>1825620.0700000003</v>
      </c>
      <c r="G35" s="54"/>
      <c r="H35" s="52"/>
      <c r="I35" s="55"/>
      <c r="J35" s="55"/>
      <c r="K35" s="56"/>
      <c r="L35" s="27">
        <v>1825620.0700000003</v>
      </c>
    </row>
    <row r="36" spans="1:12" x14ac:dyDescent="0.25">
      <c r="A36" s="28" t="s">
        <v>16</v>
      </c>
      <c r="B36" s="31">
        <v>2634.88</v>
      </c>
      <c r="C36" s="24">
        <v>1105.4899999999998</v>
      </c>
      <c r="D36" s="30">
        <v>35788.69</v>
      </c>
      <c r="E36" s="30">
        <v>3205.6900000000023</v>
      </c>
      <c r="F36" s="25">
        <v>42734.750000000007</v>
      </c>
      <c r="G36" s="54"/>
      <c r="H36" s="52"/>
      <c r="I36" s="55"/>
      <c r="J36" s="55"/>
      <c r="K36" s="56"/>
      <c r="L36" s="27">
        <v>42734.750000000007</v>
      </c>
    </row>
    <row r="37" spans="1:12" ht="15.75" thickBot="1" x14ac:dyDescent="0.3">
      <c r="A37" s="28" t="s">
        <v>17</v>
      </c>
      <c r="B37" s="31">
        <v>17856.120000000003</v>
      </c>
      <c r="C37" s="24">
        <v>22138.240000000002</v>
      </c>
      <c r="D37" s="30">
        <v>12675.62</v>
      </c>
      <c r="E37" s="30">
        <v>19517.190000000002</v>
      </c>
      <c r="F37" s="25">
        <v>72187.170000000013</v>
      </c>
      <c r="G37" s="54"/>
      <c r="H37" s="52"/>
      <c r="I37" s="55"/>
      <c r="J37" s="55"/>
      <c r="K37" s="56"/>
      <c r="L37" s="27">
        <v>72187.170000000013</v>
      </c>
    </row>
    <row r="38" spans="1:12" ht="15.75" thickBot="1" x14ac:dyDescent="0.3">
      <c r="A38" s="34" t="s">
        <v>18</v>
      </c>
      <c r="B38" s="38">
        <v>45666815.149999999</v>
      </c>
      <c r="C38" s="36">
        <v>27573290.530000009</v>
      </c>
      <c r="D38" s="36">
        <v>16158214.059999987</v>
      </c>
      <c r="E38" s="36">
        <v>16056584.590000004</v>
      </c>
      <c r="F38" s="37">
        <v>105454904.33000003</v>
      </c>
      <c r="G38" s="57"/>
      <c r="H38" s="58"/>
      <c r="I38" s="58"/>
      <c r="J38" s="58"/>
      <c r="K38" s="59"/>
      <c r="L38" s="37">
        <v>105454904.33000003</v>
      </c>
    </row>
    <row r="39" spans="1:12" ht="15.75" thickBot="1" x14ac:dyDescent="0.3">
      <c r="A39" s="34" t="s">
        <v>19</v>
      </c>
      <c r="B39" s="38">
        <v>-2161151.2299999963</v>
      </c>
      <c r="C39" s="36">
        <v>-6563578.1500000106</v>
      </c>
      <c r="D39" s="36">
        <v>15860186.81000001</v>
      </c>
      <c r="E39" s="36">
        <v>17572465.810000002</v>
      </c>
      <c r="F39" s="37">
        <v>24707923.239999965</v>
      </c>
      <c r="G39" s="57"/>
      <c r="H39" s="58"/>
      <c r="I39" s="58"/>
      <c r="J39" s="58"/>
      <c r="K39" s="59"/>
      <c r="L39" s="37">
        <v>24707923.239999965</v>
      </c>
    </row>
    <row r="40" spans="1:12" ht="15.75" thickBot="1" x14ac:dyDescent="0.3">
      <c r="A40" s="39" t="s">
        <v>20</v>
      </c>
      <c r="B40" s="40">
        <v>-3175059.7016350022</v>
      </c>
      <c r="C40" s="41">
        <v>-3336431.4301621597</v>
      </c>
      <c r="D40" s="41">
        <v>-2833622.4635062385</v>
      </c>
      <c r="E40" s="41">
        <v>-3852072.7217861</v>
      </c>
      <c r="F40" s="42">
        <v>-13197186.317089502</v>
      </c>
      <c r="G40" s="60"/>
      <c r="H40" s="61"/>
      <c r="I40" s="61"/>
      <c r="J40" s="61"/>
      <c r="K40" s="62"/>
      <c r="L40" s="43">
        <v>-13197186.317089502</v>
      </c>
    </row>
    <row r="41" spans="1:12" ht="15.75" thickBot="1" x14ac:dyDescent="0.3">
      <c r="A41" s="34" t="s">
        <v>21</v>
      </c>
      <c r="B41" s="38">
        <v>-5336210.9316349989</v>
      </c>
      <c r="C41" s="36">
        <v>-9900009.5801621694</v>
      </c>
      <c r="D41" s="36">
        <v>13026564.346493769</v>
      </c>
      <c r="E41" s="36">
        <v>13720393.088213902</v>
      </c>
      <c r="F41" s="37">
        <v>11510736.922910463</v>
      </c>
      <c r="G41" s="57"/>
      <c r="H41" s="58"/>
      <c r="I41" s="58"/>
      <c r="J41" s="58"/>
      <c r="K41" s="59"/>
      <c r="L41" s="37">
        <v>11510736.922910463</v>
      </c>
    </row>
    <row r="42" spans="1:12" ht="15.75" thickBot="1" x14ac:dyDescent="0.3">
      <c r="A42" s="39" t="s">
        <v>22</v>
      </c>
      <c r="B42" s="40">
        <v>-1126922.2655261825</v>
      </c>
      <c r="C42" s="41">
        <v>-1544610.454043363</v>
      </c>
      <c r="D42" s="41">
        <v>-498168.91261771868</v>
      </c>
      <c r="E42" s="41">
        <v>-4194444.3345288858</v>
      </c>
      <c r="F42" s="42">
        <v>-7364145.9667161498</v>
      </c>
      <c r="G42" s="60"/>
      <c r="H42" s="61"/>
      <c r="I42" s="61"/>
      <c r="J42" s="61"/>
      <c r="K42" s="62"/>
      <c r="L42" s="43">
        <v>-7364145.9667161498</v>
      </c>
    </row>
    <row r="43" spans="1:12" ht="15.75" thickBot="1" x14ac:dyDescent="0.3">
      <c r="A43" s="34" t="s">
        <v>23</v>
      </c>
      <c r="B43" s="38">
        <v>-6463133.1971611809</v>
      </c>
      <c r="C43" s="36">
        <v>-11444620.034205534</v>
      </c>
      <c r="D43" s="36">
        <v>12528395.433876052</v>
      </c>
      <c r="E43" s="36">
        <v>9525948.7536850162</v>
      </c>
      <c r="F43" s="37">
        <v>4146590.9561943132</v>
      </c>
      <c r="G43" s="57"/>
      <c r="H43" s="58"/>
      <c r="I43" s="58"/>
      <c r="J43" s="58"/>
      <c r="K43" s="59"/>
      <c r="L43" s="37">
        <v>4146590.9561943132</v>
      </c>
    </row>
    <row r="44" spans="1:12" ht="18.75" customHeight="1" thickBot="1" x14ac:dyDescent="0.3">
      <c r="A44" s="180"/>
      <c r="B44" s="181"/>
      <c r="C44" s="181"/>
      <c r="D44" s="181"/>
      <c r="E44" s="181"/>
      <c r="F44" s="181"/>
      <c r="G44" s="181"/>
      <c r="H44" s="181"/>
      <c r="I44" s="181"/>
      <c r="J44" s="181"/>
      <c r="K44" s="181"/>
      <c r="L44" s="182"/>
    </row>
    <row r="45" spans="1:12" ht="30" customHeight="1" thickBot="1" x14ac:dyDescent="0.3">
      <c r="A45" s="165" t="s">
        <v>26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2" t="s">
        <v>1</v>
      </c>
    </row>
    <row r="46" spans="1:12" ht="15.75" thickBot="1" x14ac:dyDescent="0.3">
      <c r="A46" s="178" t="s">
        <v>2</v>
      </c>
      <c r="B46" s="169" t="s">
        <v>3</v>
      </c>
      <c r="C46" s="170"/>
      <c r="D46" s="170"/>
      <c r="E46" s="171"/>
      <c r="F46" s="172"/>
      <c r="G46" s="169" t="s">
        <v>4</v>
      </c>
      <c r="H46" s="170"/>
      <c r="I46" s="170"/>
      <c r="J46" s="170"/>
      <c r="K46" s="172"/>
      <c r="L46" s="173" t="s">
        <v>5</v>
      </c>
    </row>
    <row r="47" spans="1:12" ht="30.75" thickBot="1" x14ac:dyDescent="0.3">
      <c r="A47" s="179"/>
      <c r="B47" s="3" t="s">
        <v>36</v>
      </c>
      <c r="C47" s="4" t="s">
        <v>37</v>
      </c>
      <c r="D47" s="4" t="s">
        <v>38</v>
      </c>
      <c r="E47" s="4" t="s">
        <v>39</v>
      </c>
      <c r="F47" s="5" t="s">
        <v>6</v>
      </c>
      <c r="G47" s="3" t="s">
        <v>36</v>
      </c>
      <c r="H47" s="9" t="s">
        <v>37</v>
      </c>
      <c r="I47" s="4" t="s">
        <v>38</v>
      </c>
      <c r="J47" s="4" t="s">
        <v>39</v>
      </c>
      <c r="K47" s="5" t="s">
        <v>6</v>
      </c>
      <c r="L47" s="174"/>
    </row>
    <row r="48" spans="1:12" ht="30.75" thickBot="1" x14ac:dyDescent="0.3">
      <c r="A48" s="8" t="s">
        <v>7</v>
      </c>
      <c r="B48" s="3"/>
      <c r="C48" s="9"/>
      <c r="D48" s="4"/>
      <c r="E48" s="4"/>
      <c r="F48" s="10"/>
      <c r="G48" s="3">
        <v>18439332.449999999</v>
      </c>
      <c r="H48" s="9">
        <v>16506140.940000001</v>
      </c>
      <c r="I48" s="4">
        <v>17125185.699999999</v>
      </c>
      <c r="J48" s="4">
        <v>19270721.52</v>
      </c>
      <c r="K48" s="10"/>
      <c r="L48" s="7">
        <v>71341380.609999999</v>
      </c>
    </row>
    <row r="49" spans="1:13" ht="30.75" thickBot="1" x14ac:dyDescent="0.3">
      <c r="A49" s="63" t="s">
        <v>27</v>
      </c>
      <c r="B49" s="19">
        <v>278213613.92000002</v>
      </c>
      <c r="C49" s="16">
        <v>267107062.38</v>
      </c>
      <c r="D49" s="17">
        <v>278115750.87</v>
      </c>
      <c r="E49" s="17">
        <v>279726400.39999998</v>
      </c>
      <c r="F49" s="18">
        <v>1103162827.5699999</v>
      </c>
      <c r="G49" s="19">
        <v>17955000</v>
      </c>
      <c r="H49" s="16">
        <v>18015000</v>
      </c>
      <c r="I49" s="17">
        <v>18015000</v>
      </c>
      <c r="J49" s="17">
        <v>18015000</v>
      </c>
      <c r="K49" s="18">
        <v>72000000</v>
      </c>
      <c r="L49" s="20">
        <v>1175162827.5699999</v>
      </c>
    </row>
    <row r="50" spans="1:13" x14ac:dyDescent="0.25">
      <c r="A50" s="22" t="s">
        <v>9</v>
      </c>
      <c r="B50" s="26">
        <v>68075346.719999999</v>
      </c>
      <c r="C50" s="23">
        <v>34198596.700000003</v>
      </c>
      <c r="D50" s="24">
        <v>20426208.179999992</v>
      </c>
      <c r="E50" s="24">
        <v>38786787.080000013</v>
      </c>
      <c r="F50" s="25">
        <v>161486938.68000001</v>
      </c>
      <c r="G50" s="26">
        <v>2052531.98</v>
      </c>
      <c r="H50" s="23">
        <v>1624855.81</v>
      </c>
      <c r="I50" s="24">
        <v>1867885.87</v>
      </c>
      <c r="J50" s="24">
        <v>1930230.2900000005</v>
      </c>
      <c r="K50" s="25">
        <v>7475503.9500000011</v>
      </c>
      <c r="L50" s="27">
        <v>168962442.63000003</v>
      </c>
    </row>
    <row r="51" spans="1:13" x14ac:dyDescent="0.25">
      <c r="A51" s="28" t="s">
        <v>10</v>
      </c>
      <c r="B51" s="31">
        <v>89978749.280000001</v>
      </c>
      <c r="C51" s="23">
        <v>103418015.13</v>
      </c>
      <c r="D51" s="30">
        <v>71154332.029999986</v>
      </c>
      <c r="E51" s="30">
        <v>123003651.64000002</v>
      </c>
      <c r="F51" s="25">
        <v>387554748.07999998</v>
      </c>
      <c r="G51" s="26">
        <v>3600939.79</v>
      </c>
      <c r="H51" s="23">
        <v>17424907.300000001</v>
      </c>
      <c r="I51" s="30">
        <v>13624480.209999997</v>
      </c>
      <c r="J51" s="30">
        <v>11865850.520000003</v>
      </c>
      <c r="K51" s="25">
        <v>46516177.82</v>
      </c>
      <c r="L51" s="27">
        <v>434070925.89999998</v>
      </c>
    </row>
    <row r="52" spans="1:13" x14ac:dyDescent="0.25">
      <c r="A52" s="28" t="s">
        <v>11</v>
      </c>
      <c r="B52" s="31">
        <v>200157.67</v>
      </c>
      <c r="C52" s="23">
        <v>105031.71999999999</v>
      </c>
      <c r="D52" s="30">
        <v>142605.18000000002</v>
      </c>
      <c r="E52" s="30">
        <v>309605.02</v>
      </c>
      <c r="F52" s="25">
        <v>757399.59000000008</v>
      </c>
      <c r="G52" s="26">
        <v>21114.01</v>
      </c>
      <c r="H52" s="23">
        <v>28025.7</v>
      </c>
      <c r="I52" s="30">
        <v>27292.040000000005</v>
      </c>
      <c r="J52" s="30">
        <v>42072.460000000006</v>
      </c>
      <c r="K52" s="25">
        <v>118504.21</v>
      </c>
      <c r="L52" s="27">
        <v>875903.8</v>
      </c>
    </row>
    <row r="53" spans="1:13" x14ac:dyDescent="0.25">
      <c r="A53" s="28" t="s">
        <v>12</v>
      </c>
      <c r="B53" s="31">
        <v>99972608.720000014</v>
      </c>
      <c r="C53" s="23">
        <v>109294498.16</v>
      </c>
      <c r="D53" s="30">
        <v>99981469.650000006</v>
      </c>
      <c r="E53" s="30">
        <v>98654871.650000021</v>
      </c>
      <c r="F53" s="25">
        <v>407903448.18000007</v>
      </c>
      <c r="G53" s="26">
        <v>16527310.609999999</v>
      </c>
      <c r="H53" s="23">
        <v>20285067.899999999</v>
      </c>
      <c r="I53" s="30">
        <v>19658218.740000002</v>
      </c>
      <c r="J53" s="30">
        <v>19165424.450000003</v>
      </c>
      <c r="K53" s="25">
        <v>75636021.700000003</v>
      </c>
      <c r="L53" s="27">
        <v>483539469.88000005</v>
      </c>
    </row>
    <row r="54" spans="1:13" x14ac:dyDescent="0.25">
      <c r="A54" s="28" t="s">
        <v>13</v>
      </c>
      <c r="B54" s="31">
        <v>7733261.3799999999</v>
      </c>
      <c r="C54" s="23">
        <v>6303000.0099999998</v>
      </c>
      <c r="D54" s="30">
        <v>6280610.0599999996</v>
      </c>
      <c r="E54" s="30">
        <v>5891927.870000001</v>
      </c>
      <c r="F54" s="25">
        <v>26208799.32</v>
      </c>
      <c r="G54" s="26">
        <v>1185639</v>
      </c>
      <c r="H54" s="23">
        <v>1206441.96</v>
      </c>
      <c r="I54" s="30">
        <v>1260284.75</v>
      </c>
      <c r="J54" s="30">
        <v>1179586.4000000004</v>
      </c>
      <c r="K54" s="25">
        <v>4831952.1100000003</v>
      </c>
      <c r="L54" s="27">
        <v>31040751.43</v>
      </c>
    </row>
    <row r="55" spans="1:13" x14ac:dyDescent="0.25">
      <c r="A55" s="28" t="s">
        <v>14</v>
      </c>
      <c r="B55" s="31">
        <v>10788075.5</v>
      </c>
      <c r="C55" s="23">
        <v>12286736.100000001</v>
      </c>
      <c r="D55" s="30">
        <v>11019461.76</v>
      </c>
      <c r="E55" s="30">
        <v>10882677.049999997</v>
      </c>
      <c r="F55" s="25">
        <v>44976950.409999996</v>
      </c>
      <c r="G55" s="26">
        <v>1903048.15</v>
      </c>
      <c r="H55" s="23">
        <v>2349784.3800000004</v>
      </c>
      <c r="I55" s="30">
        <v>2275106.7299999991</v>
      </c>
      <c r="J55" s="30">
        <v>2215746.3199999998</v>
      </c>
      <c r="K55" s="25">
        <v>8743685.5800000001</v>
      </c>
      <c r="L55" s="27">
        <v>53720635.989999995</v>
      </c>
    </row>
    <row r="56" spans="1:13" x14ac:dyDescent="0.25">
      <c r="A56" s="28" t="s">
        <v>15</v>
      </c>
      <c r="B56" s="31">
        <v>4380381.68</v>
      </c>
      <c r="C56" s="23">
        <v>4731601.2</v>
      </c>
      <c r="D56" s="30">
        <v>4840189.3900000006</v>
      </c>
      <c r="E56" s="30">
        <v>4709443.8099999996</v>
      </c>
      <c r="F56" s="25">
        <v>18661616.079999998</v>
      </c>
      <c r="G56" s="26">
        <v>1167880.9099999999</v>
      </c>
      <c r="H56" s="23">
        <v>1124958.6100000001</v>
      </c>
      <c r="I56" s="30">
        <v>1136602.3599999996</v>
      </c>
      <c r="J56" s="30">
        <v>1219756.7199999995</v>
      </c>
      <c r="K56" s="25">
        <v>4649198.5999999996</v>
      </c>
      <c r="L56" s="27">
        <v>23310814.68</v>
      </c>
    </row>
    <row r="57" spans="1:13" x14ac:dyDescent="0.25">
      <c r="A57" s="28" t="s">
        <v>16</v>
      </c>
      <c r="B57" s="31">
        <v>272670.43</v>
      </c>
      <c r="C57" s="23">
        <v>256769.96</v>
      </c>
      <c r="D57" s="30">
        <v>866826.60999999987</v>
      </c>
      <c r="E57" s="30">
        <v>266830.56000000006</v>
      </c>
      <c r="F57" s="25">
        <v>1663097.56</v>
      </c>
      <c r="G57" s="26">
        <v>936016.96</v>
      </c>
      <c r="H57" s="23">
        <v>738049.84000000008</v>
      </c>
      <c r="I57" s="30">
        <v>951270.24</v>
      </c>
      <c r="J57" s="30">
        <v>835606.58999999985</v>
      </c>
      <c r="K57" s="25">
        <v>3460943.63</v>
      </c>
      <c r="L57" s="27">
        <v>5124041.1899999995</v>
      </c>
    </row>
    <row r="58" spans="1:13" ht="15.75" thickBot="1" x14ac:dyDescent="0.3">
      <c r="A58" s="28" t="s">
        <v>17</v>
      </c>
      <c r="B58" s="31">
        <v>589877.72</v>
      </c>
      <c r="C58" s="23">
        <v>2279732.4700000002</v>
      </c>
      <c r="D58" s="30">
        <v>898490.77000000037</v>
      </c>
      <c r="E58" s="30">
        <v>-108977.97000000029</v>
      </c>
      <c r="F58" s="25">
        <v>3659122.99</v>
      </c>
      <c r="G58" s="26">
        <v>186290.84</v>
      </c>
      <c r="H58" s="23">
        <v>115692.51999999999</v>
      </c>
      <c r="I58" s="30">
        <v>33797.47000000003</v>
      </c>
      <c r="J58" s="30">
        <v>-272742.06000000006</v>
      </c>
      <c r="K58" s="25">
        <v>63038.76999999996</v>
      </c>
      <c r="L58" s="27">
        <v>3722161.7600000002</v>
      </c>
    </row>
    <row r="59" spans="1:13" ht="15.75" thickBot="1" x14ac:dyDescent="0.3">
      <c r="A59" s="34" t="s">
        <v>18</v>
      </c>
      <c r="B59" s="38">
        <v>281991129.10000002</v>
      </c>
      <c r="C59" s="35">
        <v>272873981.45000005</v>
      </c>
      <c r="D59" s="36">
        <v>215610193.62999988</v>
      </c>
      <c r="E59" s="36">
        <v>282396816.71000004</v>
      </c>
      <c r="F59" s="37">
        <v>1052872120.89</v>
      </c>
      <c r="G59" s="38">
        <v>27580772.25</v>
      </c>
      <c r="H59" s="35">
        <v>44897784.020000003</v>
      </c>
      <c r="I59" s="36">
        <v>40834938.409999996</v>
      </c>
      <c r="J59" s="36">
        <v>38181531.689999998</v>
      </c>
      <c r="K59" s="37">
        <v>151495026.37</v>
      </c>
      <c r="L59" s="37">
        <v>1204367147.2599998</v>
      </c>
    </row>
    <row r="60" spans="1:13" ht="15.75" thickBot="1" x14ac:dyDescent="0.3">
      <c r="A60" s="34" t="s">
        <v>19</v>
      </c>
      <c r="B60" s="38">
        <v>-3777515.1800000197</v>
      </c>
      <c r="C60" s="35">
        <v>-5766919.0700000441</v>
      </c>
      <c r="D60" s="36">
        <v>62505557.240000129</v>
      </c>
      <c r="E60" s="36">
        <v>-2670416.3100000322</v>
      </c>
      <c r="F60" s="37">
        <v>50290706.680000022</v>
      </c>
      <c r="G60" s="38">
        <v>8813560.200000003</v>
      </c>
      <c r="H60" s="35">
        <v>-26882784.020000003</v>
      </c>
      <c r="I60" s="36">
        <v>-22819938.409999996</v>
      </c>
      <c r="J60" s="36">
        <v>-20166531.689999998</v>
      </c>
      <c r="K60" s="37">
        <v>-61055693.919999994</v>
      </c>
      <c r="L60" s="37">
        <v>-10764987.239999972</v>
      </c>
    </row>
    <row r="61" spans="1:13" ht="15.75" thickBot="1" x14ac:dyDescent="0.3">
      <c r="A61" s="39" t="s">
        <v>20</v>
      </c>
      <c r="B61" s="40">
        <v>-36288244.719999999</v>
      </c>
      <c r="C61" s="64">
        <v>-39009912.040000007</v>
      </c>
      <c r="D61" s="41">
        <v>-41446003.949999996</v>
      </c>
      <c r="E61" s="41">
        <v>-53287243.690000013</v>
      </c>
      <c r="F61" s="42">
        <v>-170031404.40000001</v>
      </c>
      <c r="G61" s="40">
        <v>-3907796.33</v>
      </c>
      <c r="H61" s="64">
        <v>-4802883.709999999</v>
      </c>
      <c r="I61" s="41">
        <v>-5632760.3200000003</v>
      </c>
      <c r="J61" s="41">
        <v>-6024276.629999999</v>
      </c>
      <c r="K61" s="42">
        <v>-20367716.989999998</v>
      </c>
      <c r="L61" s="43">
        <v>-190399121.39000002</v>
      </c>
    </row>
    <row r="62" spans="1:13" ht="15.75" thickBot="1" x14ac:dyDescent="0.3">
      <c r="A62" s="34" t="s">
        <v>21</v>
      </c>
      <c r="B62" s="38">
        <v>-40065759.900000013</v>
      </c>
      <c r="C62" s="35">
        <v>-44776831.110000044</v>
      </c>
      <c r="D62" s="36">
        <v>21059553.290000122</v>
      </c>
      <c r="E62" s="36">
        <v>-55957660.000000045</v>
      </c>
      <c r="F62" s="37">
        <v>-119740697.71999998</v>
      </c>
      <c r="G62" s="38">
        <v>4905763.8700000029</v>
      </c>
      <c r="H62" s="35">
        <v>-15179526.789999982</v>
      </c>
      <c r="I62" s="36">
        <v>-11327513.030000011</v>
      </c>
      <c r="J62" s="36">
        <v>-6920086.800000025</v>
      </c>
      <c r="K62" s="37">
        <v>-28521362.750000015</v>
      </c>
      <c r="L62" s="37">
        <v>-148262060.47000003</v>
      </c>
    </row>
    <row r="63" spans="1:13" ht="15.75" thickBot="1" x14ac:dyDescent="0.3">
      <c r="A63" s="39" t="s">
        <v>22</v>
      </c>
      <c r="B63" s="40">
        <v>-7196868.4499999993</v>
      </c>
      <c r="C63" s="64">
        <v>-14222813.129999999</v>
      </c>
      <c r="D63" s="41">
        <v>-11310721.379999999</v>
      </c>
      <c r="E63" s="41">
        <v>-77299176.100000024</v>
      </c>
      <c r="F63" s="42">
        <v>-110029579.06000002</v>
      </c>
      <c r="G63" s="40">
        <v>-785165.29</v>
      </c>
      <c r="H63" s="64">
        <v>-2261255.0099999998</v>
      </c>
      <c r="I63" s="41">
        <v>-2217697.6400000006</v>
      </c>
      <c r="J63" s="41">
        <v>-7282505.1799999978</v>
      </c>
      <c r="K63" s="42">
        <v>-12546623.119999997</v>
      </c>
      <c r="L63" s="43">
        <v>-122576202.18000002</v>
      </c>
    </row>
    <row r="64" spans="1:13" ht="15.75" thickBot="1" x14ac:dyDescent="0.3">
      <c r="A64" s="34" t="s">
        <v>23</v>
      </c>
      <c r="B64" s="38">
        <v>-47262628.350000016</v>
      </c>
      <c r="C64" s="35">
        <v>-58999644.240000047</v>
      </c>
      <c r="D64" s="36">
        <v>9748831.9100001287</v>
      </c>
      <c r="E64" s="36">
        <v>-133256836.10000007</v>
      </c>
      <c r="F64" s="37">
        <v>-229770276.78</v>
      </c>
      <c r="G64" s="38">
        <v>4120598.5800000029</v>
      </c>
      <c r="H64" s="35">
        <v>-17440781.799999982</v>
      </c>
      <c r="I64" s="36">
        <v>-13545210.670000009</v>
      </c>
      <c r="J64" s="36">
        <v>-14202591.980000034</v>
      </c>
      <c r="K64" s="37">
        <v>-41067985.87000002</v>
      </c>
      <c r="L64" s="37">
        <v>-270838262.64999998</v>
      </c>
      <c r="M64" s="65"/>
    </row>
  </sheetData>
  <mergeCells count="19">
    <mergeCell ref="A44:L44"/>
    <mergeCell ref="A45:K45"/>
    <mergeCell ref="A46:A47"/>
    <mergeCell ref="B46:F46"/>
    <mergeCell ref="G46:K46"/>
    <mergeCell ref="L46:L47"/>
    <mergeCell ref="A24:L24"/>
    <mergeCell ref="A25:K25"/>
    <mergeCell ref="A26:A27"/>
    <mergeCell ref="B26:F26"/>
    <mergeCell ref="G26:K26"/>
    <mergeCell ref="L26:L27"/>
    <mergeCell ref="A1:L1"/>
    <mergeCell ref="A2:L2"/>
    <mergeCell ref="A3:K3"/>
    <mergeCell ref="A4:A5"/>
    <mergeCell ref="B4:F4"/>
    <mergeCell ref="G4:K4"/>
    <mergeCell ref="L4:L5"/>
  </mergeCells>
  <pageMargins left="0.51181102362204722" right="0.51181102362204722" top="0.55118110236220474" bottom="0.55118110236220474" header="0.31496062992125984" footer="0.31496062992125984"/>
  <pageSetup paperSize="8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CFAAF-32AF-41AE-86B9-7660BAD5ECC1}">
  <sheetPr>
    <tabColor theme="9" tint="0.39997558519241921"/>
    <pageSetUpPr fitToPage="1"/>
  </sheetPr>
  <dimension ref="A1:AB71"/>
  <sheetViews>
    <sheetView tabSelected="1" zoomScale="85" zoomScaleNormal="85" workbookViewId="0">
      <pane xSplit="1" ySplit="4" topLeftCell="B5" activePane="bottomRight" state="frozen"/>
      <selection activeCell="B54" sqref="B54"/>
      <selection pane="topRight" activeCell="B54" sqref="B54"/>
      <selection pane="bottomLeft" activeCell="B54" sqref="B54"/>
      <selection pane="bottomRight" activeCell="F66" sqref="F66"/>
    </sheetView>
  </sheetViews>
  <sheetFormatPr defaultColWidth="9.140625" defaultRowHeight="15" x14ac:dyDescent="0.25"/>
  <cols>
    <col min="1" max="1" width="60.28515625" style="47" customWidth="1"/>
    <col min="2" max="5" width="14.5703125" style="47" customWidth="1"/>
    <col min="6" max="6" width="16.85546875" style="47" customWidth="1"/>
    <col min="7" max="10" width="16" style="47" customWidth="1"/>
    <col min="11" max="11" width="15" style="47" customWidth="1"/>
    <col min="12" max="15" width="16.140625" style="47" customWidth="1"/>
    <col min="16" max="20" width="15.85546875" style="47" customWidth="1"/>
    <col min="21" max="26" width="15.42578125" style="47" customWidth="1"/>
    <col min="27" max="27" width="17.42578125" style="47" customWidth="1"/>
    <col min="28" max="28" width="13.42578125" style="47" customWidth="1"/>
    <col min="29" max="16384" width="9.140625" style="47"/>
  </cols>
  <sheetData>
    <row r="1" spans="1:28" s="1" customFormat="1" ht="26.25" customHeight="1" x14ac:dyDescent="0.25">
      <c r="A1" s="198"/>
      <c r="B1" s="198"/>
      <c r="C1" s="198"/>
      <c r="D1" s="198"/>
      <c r="E1" s="198"/>
      <c r="F1" s="198"/>
    </row>
    <row r="2" spans="1:28" s="1" customFormat="1" ht="18.75" customHeight="1" thickBot="1" x14ac:dyDescent="0.3">
      <c r="A2" s="164"/>
      <c r="B2" s="164"/>
      <c r="C2" s="164"/>
      <c r="D2" s="164"/>
      <c r="E2" s="164"/>
      <c r="F2" s="164"/>
    </row>
    <row r="3" spans="1:28" s="1" customFormat="1" ht="15.75" customHeight="1" thickBot="1" x14ac:dyDescent="0.3">
      <c r="A3" s="199" t="s">
        <v>2</v>
      </c>
      <c r="B3" s="183" t="s">
        <v>28</v>
      </c>
      <c r="C3" s="184"/>
      <c r="D3" s="184"/>
      <c r="E3" s="184"/>
      <c r="F3" s="185"/>
      <c r="G3" s="183" t="s">
        <v>29</v>
      </c>
      <c r="H3" s="184"/>
      <c r="I3" s="184"/>
      <c r="J3" s="184"/>
      <c r="K3" s="185"/>
      <c r="L3" s="183" t="s">
        <v>30</v>
      </c>
      <c r="M3" s="184"/>
      <c r="N3" s="184"/>
      <c r="O3" s="184"/>
      <c r="P3" s="185"/>
      <c r="Q3" s="183" t="s">
        <v>31</v>
      </c>
      <c r="R3" s="184"/>
      <c r="S3" s="184"/>
      <c r="T3" s="184"/>
      <c r="U3" s="184"/>
      <c r="V3" s="183" t="s">
        <v>40</v>
      </c>
      <c r="W3" s="184"/>
      <c r="X3" s="184"/>
      <c r="Y3" s="184"/>
      <c r="Z3" s="185"/>
      <c r="AA3" s="68"/>
    </row>
    <row r="4" spans="1:28" s="1" customFormat="1" ht="30.75" thickBot="1" x14ac:dyDescent="0.3">
      <c r="A4" s="168"/>
      <c r="B4" s="69" t="s">
        <v>36</v>
      </c>
      <c r="C4" s="70" t="s">
        <v>37</v>
      </c>
      <c r="D4" s="70" t="s">
        <v>38</v>
      </c>
      <c r="E4" s="70" t="s">
        <v>39</v>
      </c>
      <c r="F4" s="67" t="s">
        <v>6</v>
      </c>
      <c r="G4" s="69" t="s">
        <v>36</v>
      </c>
      <c r="H4" s="70" t="s">
        <v>37</v>
      </c>
      <c r="I4" s="70" t="s">
        <v>38</v>
      </c>
      <c r="J4" s="70" t="s">
        <v>39</v>
      </c>
      <c r="K4" s="67" t="s">
        <v>6</v>
      </c>
      <c r="L4" s="69" t="s">
        <v>36</v>
      </c>
      <c r="M4" s="70" t="s">
        <v>37</v>
      </c>
      <c r="N4" s="70" t="s">
        <v>38</v>
      </c>
      <c r="O4" s="70" t="s">
        <v>39</v>
      </c>
      <c r="P4" s="67" t="s">
        <v>6</v>
      </c>
      <c r="Q4" s="69" t="s">
        <v>36</v>
      </c>
      <c r="R4" s="70" t="s">
        <v>37</v>
      </c>
      <c r="S4" s="70" t="s">
        <v>38</v>
      </c>
      <c r="T4" s="70" t="s">
        <v>39</v>
      </c>
      <c r="U4" s="66" t="s">
        <v>6</v>
      </c>
      <c r="V4" s="71" t="s">
        <v>36</v>
      </c>
      <c r="W4" s="70" t="s">
        <v>37</v>
      </c>
      <c r="X4" s="70" t="s">
        <v>38</v>
      </c>
      <c r="Y4" s="70" t="s">
        <v>39</v>
      </c>
      <c r="Z4" s="67" t="s">
        <v>6</v>
      </c>
      <c r="AA4" s="71" t="s">
        <v>41</v>
      </c>
    </row>
    <row r="5" spans="1:28" s="1" customFormat="1" ht="30.75" thickBot="1" x14ac:dyDescent="0.3">
      <c r="A5" s="8" t="s">
        <v>7</v>
      </c>
      <c r="B5" s="72">
        <v>18439332.449999999</v>
      </c>
      <c r="C5" s="72">
        <v>16506140.940000001</v>
      </c>
      <c r="D5" s="72">
        <v>17125185.699999999</v>
      </c>
      <c r="E5" s="72">
        <v>19270721.52</v>
      </c>
      <c r="F5" s="73">
        <v>71341380.609999999</v>
      </c>
      <c r="G5" s="70"/>
      <c r="H5" s="70"/>
      <c r="I5" s="70"/>
      <c r="J5" s="70"/>
      <c r="K5" s="74"/>
      <c r="L5" s="70"/>
      <c r="M5" s="70"/>
      <c r="N5" s="70"/>
      <c r="O5" s="70"/>
      <c r="P5" s="74"/>
      <c r="Q5" s="70"/>
      <c r="R5" s="70"/>
      <c r="S5" s="70"/>
      <c r="T5" s="70"/>
      <c r="U5" s="75"/>
      <c r="V5" s="118">
        <v>0</v>
      </c>
      <c r="W5" s="72"/>
      <c r="X5" s="78"/>
      <c r="Y5" s="72"/>
      <c r="Z5" s="119"/>
      <c r="AA5" s="76">
        <v>71341380.609999999</v>
      </c>
    </row>
    <row r="6" spans="1:28" s="1" customFormat="1" ht="15.75" thickBot="1" x14ac:dyDescent="0.3">
      <c r="A6" s="77" t="s">
        <v>8</v>
      </c>
      <c r="B6" s="78">
        <v>17955000</v>
      </c>
      <c r="C6" s="78">
        <v>18015000</v>
      </c>
      <c r="D6" s="78">
        <v>18015000</v>
      </c>
      <c r="E6" s="78">
        <v>18015000</v>
      </c>
      <c r="F6" s="73">
        <v>72000000</v>
      </c>
      <c r="G6" s="78">
        <v>97455000</v>
      </c>
      <c r="H6" s="78">
        <v>100515000</v>
      </c>
      <c r="I6" s="78">
        <v>100515000</v>
      </c>
      <c r="J6" s="78">
        <v>100515000</v>
      </c>
      <c r="K6" s="73">
        <v>399000000</v>
      </c>
      <c r="L6" s="78">
        <v>113047949</v>
      </c>
      <c r="M6" s="78">
        <v>117317349</v>
      </c>
      <c r="N6" s="78">
        <v>117317349</v>
      </c>
      <c r="O6" s="78">
        <v>117317353</v>
      </c>
      <c r="P6" s="73">
        <v>465000000</v>
      </c>
      <c r="Q6" s="78">
        <v>22205001</v>
      </c>
      <c r="R6" s="78">
        <v>22265001</v>
      </c>
      <c r="S6" s="78">
        <v>22265001</v>
      </c>
      <c r="T6" s="78">
        <v>22264997</v>
      </c>
      <c r="U6" s="79">
        <v>89000000</v>
      </c>
      <c r="V6" s="120">
        <v>2000000</v>
      </c>
      <c r="W6" s="78">
        <v>6000000</v>
      </c>
      <c r="X6" s="78">
        <v>6000000</v>
      </c>
      <c r="Y6" s="78">
        <v>6000000</v>
      </c>
      <c r="Z6" s="121">
        <v>20000000</v>
      </c>
      <c r="AA6" s="76">
        <v>1045000000</v>
      </c>
    </row>
    <row r="7" spans="1:28" s="1" customFormat="1" x14ac:dyDescent="0.25">
      <c r="A7" s="80" t="s">
        <v>9</v>
      </c>
      <c r="B7" s="81">
        <v>2052531.98</v>
      </c>
      <c r="C7" s="81">
        <v>1624855.81</v>
      </c>
      <c r="D7" s="81">
        <v>1867885.87</v>
      </c>
      <c r="E7" s="81">
        <v>1930230.2900000005</v>
      </c>
      <c r="F7" s="82">
        <v>7475503.9500000011</v>
      </c>
      <c r="G7" s="81">
        <v>17800222.23</v>
      </c>
      <c r="H7" s="81">
        <v>9758906.0399999991</v>
      </c>
      <c r="I7" s="81">
        <v>7888918.3399999999</v>
      </c>
      <c r="J7" s="81">
        <v>19670207.240000006</v>
      </c>
      <c r="K7" s="82">
        <v>55118253.850000009</v>
      </c>
      <c r="L7" s="81">
        <v>8721306.8900000006</v>
      </c>
      <c r="M7" s="81">
        <v>11822178.620000001</v>
      </c>
      <c r="N7" s="81">
        <v>8690450.2799999975</v>
      </c>
      <c r="O7" s="81">
        <v>10481246.509999998</v>
      </c>
      <c r="P7" s="82">
        <v>39715182.299999997</v>
      </c>
      <c r="Q7" s="81">
        <v>855037.84</v>
      </c>
      <c r="R7" s="81">
        <v>1314448.23</v>
      </c>
      <c r="S7" s="81">
        <v>944408.70000000019</v>
      </c>
      <c r="T7" s="81">
        <v>752150.87000000011</v>
      </c>
      <c r="U7" s="83">
        <v>3866045.64</v>
      </c>
      <c r="V7" s="122">
        <v>1049928</v>
      </c>
      <c r="W7" s="81">
        <v>258249</v>
      </c>
      <c r="X7" s="81">
        <v>185481</v>
      </c>
      <c r="Y7" s="81">
        <v>913025.77</v>
      </c>
      <c r="Z7" s="123">
        <v>2406683.77</v>
      </c>
      <c r="AA7" s="84">
        <v>108581669.51000001</v>
      </c>
    </row>
    <row r="8" spans="1:28" s="1" customFormat="1" x14ac:dyDescent="0.25">
      <c r="A8" s="85" t="s">
        <v>10</v>
      </c>
      <c r="B8" s="86">
        <v>3600939.79</v>
      </c>
      <c r="C8" s="86">
        <v>17424907.300000001</v>
      </c>
      <c r="D8" s="86">
        <v>13624480.209999997</v>
      </c>
      <c r="E8" s="86">
        <v>11865850.520000003</v>
      </c>
      <c r="F8" s="82">
        <v>46516177.82</v>
      </c>
      <c r="G8" s="86">
        <v>45268499.170000002</v>
      </c>
      <c r="H8" s="86">
        <v>13695324.579999998</v>
      </c>
      <c r="I8" s="86">
        <v>10268074.030000001</v>
      </c>
      <c r="J8" s="86">
        <v>62201813.310000002</v>
      </c>
      <c r="K8" s="82">
        <v>131433711.09</v>
      </c>
      <c r="L8" s="86">
        <v>22463228.440000001</v>
      </c>
      <c r="M8" s="86">
        <v>58330956.680000007</v>
      </c>
      <c r="N8" s="86">
        <v>38375562.649999991</v>
      </c>
      <c r="O8" s="86">
        <v>38879070.350000009</v>
      </c>
      <c r="P8" s="82">
        <v>158048818.12</v>
      </c>
      <c r="Q8" s="86">
        <v>10340274.060000001</v>
      </c>
      <c r="R8" s="86">
        <v>16423946.880000001</v>
      </c>
      <c r="S8" s="86">
        <v>17197178.949999996</v>
      </c>
      <c r="T8" s="86">
        <v>13213862.420000002</v>
      </c>
      <c r="U8" s="83">
        <v>57175262.310000002</v>
      </c>
      <c r="V8" s="122">
        <v>10159007</v>
      </c>
      <c r="W8" s="86">
        <v>8181781</v>
      </c>
      <c r="X8" s="86">
        <v>1131476</v>
      </c>
      <c r="Y8" s="86">
        <v>6505408.6600000001</v>
      </c>
      <c r="Z8" s="123">
        <v>25977672.66</v>
      </c>
      <c r="AA8" s="84">
        <v>419151642</v>
      </c>
    </row>
    <row r="9" spans="1:28" s="1" customFormat="1" x14ac:dyDescent="0.25">
      <c r="A9" s="85" t="s">
        <v>11</v>
      </c>
      <c r="B9" s="86">
        <v>21114.01</v>
      </c>
      <c r="C9" s="86">
        <v>28025.7</v>
      </c>
      <c r="D9" s="86">
        <v>27292.040000000005</v>
      </c>
      <c r="E9" s="86">
        <v>42072.460000000006</v>
      </c>
      <c r="F9" s="82">
        <v>118504.21</v>
      </c>
      <c r="G9" s="86">
        <v>75951.490000000005</v>
      </c>
      <c r="H9" s="86">
        <v>19404.239999999991</v>
      </c>
      <c r="I9" s="86">
        <v>31923.710000000006</v>
      </c>
      <c r="J9" s="86">
        <v>147519.31</v>
      </c>
      <c r="K9" s="82">
        <v>274798.75</v>
      </c>
      <c r="L9" s="86">
        <v>107999.92</v>
      </c>
      <c r="M9" s="86">
        <v>79538.069999999992</v>
      </c>
      <c r="N9" s="86">
        <v>107664.51000000002</v>
      </c>
      <c r="O9" s="86">
        <v>136180.28000000003</v>
      </c>
      <c r="P9" s="82">
        <v>431382.78</v>
      </c>
      <c r="Q9" s="86">
        <v>0</v>
      </c>
      <c r="R9" s="86">
        <v>841</v>
      </c>
      <c r="S9" s="86">
        <v>1.0800000000000409</v>
      </c>
      <c r="T9" s="86">
        <v>15415.67</v>
      </c>
      <c r="U9" s="83">
        <v>16257.75</v>
      </c>
      <c r="V9" s="122">
        <v>0</v>
      </c>
      <c r="W9" s="86">
        <v>0</v>
      </c>
      <c r="X9" s="86">
        <v>0</v>
      </c>
      <c r="Y9" s="86">
        <v>0</v>
      </c>
      <c r="Z9" s="123">
        <v>0</v>
      </c>
      <c r="AA9" s="84">
        <v>840943.49</v>
      </c>
    </row>
    <row r="10" spans="1:28" s="1" customFormat="1" x14ac:dyDescent="0.25">
      <c r="A10" s="85" t="s">
        <v>12</v>
      </c>
      <c r="B10" s="86">
        <v>16527310.609999999</v>
      </c>
      <c r="C10" s="86">
        <v>20285067.899999999</v>
      </c>
      <c r="D10" s="86">
        <v>19658218.740000002</v>
      </c>
      <c r="E10" s="86">
        <v>19165424.450000003</v>
      </c>
      <c r="F10" s="82">
        <v>75636021.700000003</v>
      </c>
      <c r="G10" s="86">
        <v>49956591.409999996</v>
      </c>
      <c r="H10" s="86">
        <v>45661198.780000001</v>
      </c>
      <c r="I10" s="86">
        <v>43718467.300000012</v>
      </c>
      <c r="J10" s="86">
        <v>43580819.090000004</v>
      </c>
      <c r="K10" s="82">
        <v>182917076.58000001</v>
      </c>
      <c r="L10" s="86">
        <v>42605883.740000002</v>
      </c>
      <c r="M10" s="86">
        <v>51997379.039999999</v>
      </c>
      <c r="N10" s="86">
        <v>45305288.979999982</v>
      </c>
      <c r="O10" s="86">
        <v>43414186.430000015</v>
      </c>
      <c r="P10" s="82">
        <v>183322738.19</v>
      </c>
      <c r="Q10" s="86">
        <v>4266201.34</v>
      </c>
      <c r="R10" s="86">
        <v>3879237.42</v>
      </c>
      <c r="S10" s="86">
        <v>3569822.6799999997</v>
      </c>
      <c r="T10" s="86">
        <v>6208253.7300000023</v>
      </c>
      <c r="U10" s="83">
        <v>17923515.170000002</v>
      </c>
      <c r="V10" s="122">
        <v>0</v>
      </c>
      <c r="W10" s="86">
        <v>0</v>
      </c>
      <c r="X10" s="86">
        <v>0</v>
      </c>
      <c r="Y10" s="86">
        <v>0</v>
      </c>
      <c r="Z10" s="123">
        <v>0</v>
      </c>
      <c r="AA10" s="84">
        <v>459799351.64000005</v>
      </c>
      <c r="AB10" s="87"/>
    </row>
    <row r="11" spans="1:28" s="1" customFormat="1" x14ac:dyDescent="0.25">
      <c r="A11" s="85" t="s">
        <v>13</v>
      </c>
      <c r="B11" s="86">
        <v>1185639</v>
      </c>
      <c r="C11" s="86">
        <v>1206441.96</v>
      </c>
      <c r="D11" s="86">
        <v>1260284.75</v>
      </c>
      <c r="E11" s="86">
        <v>1179586.4000000004</v>
      </c>
      <c r="F11" s="82">
        <v>4831952.1100000003</v>
      </c>
      <c r="G11" s="86">
        <v>3660609.5</v>
      </c>
      <c r="H11" s="86">
        <v>2450557.5499999998</v>
      </c>
      <c r="I11" s="86">
        <v>2425173.04</v>
      </c>
      <c r="J11" s="86">
        <v>2505310.6400000006</v>
      </c>
      <c r="K11" s="82">
        <v>11041650.73</v>
      </c>
      <c r="L11" s="86">
        <v>3489905.09</v>
      </c>
      <c r="M11" s="86">
        <v>3227645.99</v>
      </c>
      <c r="N11" s="86">
        <v>3125815.51</v>
      </c>
      <c r="O11" s="86">
        <v>2704684.76</v>
      </c>
      <c r="P11" s="82">
        <v>12548051.35</v>
      </c>
      <c r="Q11" s="86">
        <v>298993.24</v>
      </c>
      <c r="R11" s="86">
        <v>201691.51</v>
      </c>
      <c r="S11" s="86">
        <v>271831.21999999997</v>
      </c>
      <c r="T11" s="86">
        <v>353807.73</v>
      </c>
      <c r="U11" s="83">
        <v>1126323.7</v>
      </c>
      <c r="V11" s="122">
        <v>0</v>
      </c>
      <c r="W11" s="86">
        <v>0</v>
      </c>
      <c r="X11" s="86">
        <v>0</v>
      </c>
      <c r="Y11" s="86">
        <v>0</v>
      </c>
      <c r="Z11" s="123">
        <v>0</v>
      </c>
      <c r="AA11" s="84">
        <v>29547977.889999997</v>
      </c>
    </row>
    <row r="12" spans="1:28" s="1" customFormat="1" x14ac:dyDescent="0.25">
      <c r="A12" s="85" t="s">
        <v>14</v>
      </c>
      <c r="B12" s="86">
        <v>1903048.15</v>
      </c>
      <c r="C12" s="86">
        <v>2349784.3800000004</v>
      </c>
      <c r="D12" s="86">
        <v>2275106.7299999991</v>
      </c>
      <c r="E12" s="86">
        <v>2215746.3199999998</v>
      </c>
      <c r="F12" s="82">
        <v>8743685.5800000001</v>
      </c>
      <c r="G12" s="86">
        <v>4961246.91</v>
      </c>
      <c r="H12" s="86">
        <v>4749803.6500000004</v>
      </c>
      <c r="I12" s="86">
        <v>4467207.209999999</v>
      </c>
      <c r="J12" s="86">
        <v>4334870.4699999988</v>
      </c>
      <c r="K12" s="82">
        <v>18513128.239999998</v>
      </c>
      <c r="L12" s="86">
        <v>4837174.8899999997</v>
      </c>
      <c r="M12" s="86">
        <v>5967713.2199999997</v>
      </c>
      <c r="N12" s="86">
        <v>5108602.3600000022</v>
      </c>
      <c r="O12" s="86">
        <v>5025398.8099999996</v>
      </c>
      <c r="P12" s="82">
        <v>20938889.280000001</v>
      </c>
      <c r="Q12" s="86">
        <v>619625.34</v>
      </c>
      <c r="R12" s="86">
        <v>541599.7300000001</v>
      </c>
      <c r="S12" s="86">
        <v>524243.99999999988</v>
      </c>
      <c r="T12" s="86">
        <v>893010.59000000043</v>
      </c>
      <c r="U12" s="83">
        <v>2578479.66</v>
      </c>
      <c r="V12" s="122">
        <v>0</v>
      </c>
      <c r="W12" s="86">
        <v>0</v>
      </c>
      <c r="X12" s="86">
        <v>0</v>
      </c>
      <c r="Y12" s="86">
        <v>0</v>
      </c>
      <c r="Z12" s="123">
        <v>0</v>
      </c>
      <c r="AA12" s="84">
        <v>50774182.760000005</v>
      </c>
    </row>
    <row r="13" spans="1:28" s="1" customFormat="1" x14ac:dyDescent="0.25">
      <c r="A13" s="85" t="s">
        <v>15</v>
      </c>
      <c r="B13" s="86">
        <v>1167880.9099999999</v>
      </c>
      <c r="C13" s="86">
        <v>1124958.6100000001</v>
      </c>
      <c r="D13" s="86">
        <v>1136602.3599999996</v>
      </c>
      <c r="E13" s="86">
        <v>1219756.7199999995</v>
      </c>
      <c r="F13" s="82">
        <v>4649198.5999999996</v>
      </c>
      <c r="G13" s="86">
        <v>2742549.67</v>
      </c>
      <c r="H13" s="86">
        <v>2590877.88</v>
      </c>
      <c r="I13" s="86">
        <v>2633989.16</v>
      </c>
      <c r="J13" s="86">
        <v>2708501.5699999994</v>
      </c>
      <c r="K13" s="82">
        <v>10675918.279999999</v>
      </c>
      <c r="L13" s="86">
        <v>923712.17</v>
      </c>
      <c r="M13" s="86">
        <v>1356188.4900000002</v>
      </c>
      <c r="N13" s="86">
        <v>1543501.3699999996</v>
      </c>
      <c r="O13" s="86">
        <v>1354066.3599999999</v>
      </c>
      <c r="P13" s="82">
        <v>5177468.3899999997</v>
      </c>
      <c r="Q13" s="86">
        <v>133298.46</v>
      </c>
      <c r="R13" s="86">
        <v>136626.62000000002</v>
      </c>
      <c r="S13" s="86">
        <v>79492.419999999984</v>
      </c>
      <c r="T13" s="86">
        <v>83285.84</v>
      </c>
      <c r="U13" s="83">
        <v>432703.33999999997</v>
      </c>
      <c r="V13" s="122">
        <v>145010</v>
      </c>
      <c r="W13" s="86">
        <v>141338</v>
      </c>
      <c r="X13" s="86">
        <v>140552</v>
      </c>
      <c r="Y13" s="86">
        <v>123006</v>
      </c>
      <c r="Z13" s="123">
        <v>549906</v>
      </c>
      <c r="AA13" s="84">
        <v>21485194.609999999</v>
      </c>
    </row>
    <row r="14" spans="1:28" s="1" customFormat="1" x14ac:dyDescent="0.25">
      <c r="A14" s="88" t="s">
        <v>16</v>
      </c>
      <c r="B14" s="89">
        <v>936016.96</v>
      </c>
      <c r="C14" s="89">
        <v>738049.84000000008</v>
      </c>
      <c r="D14" s="89">
        <v>951270.24</v>
      </c>
      <c r="E14" s="89">
        <v>835606.58999999985</v>
      </c>
      <c r="F14" s="90">
        <v>3460943.63</v>
      </c>
      <c r="G14" s="89">
        <v>54080.22</v>
      </c>
      <c r="H14" s="89">
        <v>54385.240000000005</v>
      </c>
      <c r="I14" s="89">
        <v>52190.119999999981</v>
      </c>
      <c r="J14" s="89">
        <v>54012.010000000009</v>
      </c>
      <c r="K14" s="90">
        <v>214667.59</v>
      </c>
      <c r="L14" s="89">
        <v>50777.33</v>
      </c>
      <c r="M14" s="89">
        <v>67763.23</v>
      </c>
      <c r="N14" s="89">
        <v>621228.39</v>
      </c>
      <c r="O14" s="89">
        <v>41758.280000000028</v>
      </c>
      <c r="P14" s="90">
        <v>781527.23</v>
      </c>
      <c r="Q14" s="89">
        <v>165178</v>
      </c>
      <c r="R14" s="89">
        <v>133516</v>
      </c>
      <c r="S14" s="89">
        <v>157619.40999999997</v>
      </c>
      <c r="T14" s="89">
        <v>167854.58000000002</v>
      </c>
      <c r="U14" s="91">
        <v>624167.99</v>
      </c>
      <c r="V14" s="122">
        <v>0</v>
      </c>
      <c r="W14" s="89">
        <v>0</v>
      </c>
      <c r="X14" s="89">
        <v>0</v>
      </c>
      <c r="Y14" s="89">
        <v>0</v>
      </c>
      <c r="Z14" s="124">
        <v>0</v>
      </c>
      <c r="AA14" s="84">
        <v>5081306.4399999995</v>
      </c>
    </row>
    <row r="15" spans="1:28" s="1" customFormat="1" ht="15.75" thickBot="1" x14ac:dyDescent="0.3">
      <c r="A15" s="85" t="s">
        <v>17</v>
      </c>
      <c r="B15" s="86">
        <v>186290.84</v>
      </c>
      <c r="C15" s="86">
        <v>115692.51999999999</v>
      </c>
      <c r="D15" s="86">
        <v>33797.47000000003</v>
      </c>
      <c r="E15" s="86">
        <v>-272742.06000000006</v>
      </c>
      <c r="F15" s="82">
        <v>63038.76999999996</v>
      </c>
      <c r="G15" s="86">
        <v>313028.63</v>
      </c>
      <c r="H15" s="86">
        <v>312290.71999999997</v>
      </c>
      <c r="I15" s="86">
        <v>326781.70000000007</v>
      </c>
      <c r="J15" s="86">
        <v>323695.31000000006</v>
      </c>
      <c r="K15" s="82">
        <v>1275796.3600000001</v>
      </c>
      <c r="L15" s="86">
        <v>250746.84</v>
      </c>
      <c r="M15" s="86">
        <v>1937403.51</v>
      </c>
      <c r="N15" s="86">
        <v>558303.58000000031</v>
      </c>
      <c r="O15" s="86">
        <v>-454301.37000000034</v>
      </c>
      <c r="P15" s="82">
        <v>2292152.5600000005</v>
      </c>
      <c r="Q15" s="86">
        <v>8246.1299999999992</v>
      </c>
      <c r="R15" s="86">
        <v>7900</v>
      </c>
      <c r="S15" s="86">
        <v>729.8700000000008</v>
      </c>
      <c r="T15" s="86">
        <v>2110.9000000000015</v>
      </c>
      <c r="U15" s="83">
        <v>18986.900000000001</v>
      </c>
      <c r="V15" s="122">
        <v>0</v>
      </c>
      <c r="W15" s="86">
        <v>0</v>
      </c>
      <c r="X15" s="86">
        <v>0</v>
      </c>
      <c r="Y15" s="86">
        <v>0</v>
      </c>
      <c r="Z15" s="123">
        <v>0</v>
      </c>
      <c r="AA15" s="84">
        <v>3649974.5900000003</v>
      </c>
    </row>
    <row r="16" spans="1:28" s="1" customFormat="1" ht="15.75" thickBot="1" x14ac:dyDescent="0.3">
      <c r="A16" s="92" t="s">
        <v>18</v>
      </c>
      <c r="B16" s="93">
        <v>27580772.25</v>
      </c>
      <c r="C16" s="93">
        <v>44897784.019999981</v>
      </c>
      <c r="D16" s="93">
        <v>40834938.410000011</v>
      </c>
      <c r="E16" s="93">
        <v>38181531.690000042</v>
      </c>
      <c r="F16" s="94">
        <v>151495026.37000003</v>
      </c>
      <c r="G16" s="93">
        <v>124832779.23</v>
      </c>
      <c r="H16" s="93">
        <v>79292748.680000022</v>
      </c>
      <c r="I16" s="93">
        <v>71812724.60999997</v>
      </c>
      <c r="J16" s="93">
        <v>135526748.94999999</v>
      </c>
      <c r="K16" s="94">
        <v>411465001.46999997</v>
      </c>
      <c r="L16" s="93">
        <v>83450735.310000017</v>
      </c>
      <c r="M16" s="93">
        <v>134786766.85000002</v>
      </c>
      <c r="N16" s="93">
        <v>103436417.62999994</v>
      </c>
      <c r="O16" s="93">
        <v>101582290.41000003</v>
      </c>
      <c r="P16" s="94">
        <v>423256210.19999999</v>
      </c>
      <c r="Q16" s="93">
        <v>16686854.410000002</v>
      </c>
      <c r="R16" s="93">
        <v>22639807.390000001</v>
      </c>
      <c r="S16" s="93">
        <v>22745328.329999991</v>
      </c>
      <c r="T16" s="93">
        <v>21689752.330000013</v>
      </c>
      <c r="U16" s="95">
        <v>83761742.460000008</v>
      </c>
      <c r="V16" s="125">
        <v>11353945</v>
      </c>
      <c r="W16" s="93">
        <v>8581368</v>
      </c>
      <c r="X16" s="93">
        <v>1457509</v>
      </c>
      <c r="Y16" s="93">
        <v>7541440.4299999997</v>
      </c>
      <c r="Z16" s="126">
        <v>28934262.43</v>
      </c>
      <c r="AA16" s="96">
        <v>1098912242.9300001</v>
      </c>
    </row>
    <row r="17" spans="1:27" s="1" customFormat="1" ht="15.75" thickBot="1" x14ac:dyDescent="0.3">
      <c r="A17" s="92" t="s">
        <v>19</v>
      </c>
      <c r="B17" s="93">
        <v>8813560.200000003</v>
      </c>
      <c r="C17" s="93">
        <v>-10376643.079999983</v>
      </c>
      <c r="D17" s="93">
        <v>-5694752.7100000083</v>
      </c>
      <c r="E17" s="93">
        <v>-895810.17000003159</v>
      </c>
      <c r="F17" s="94">
        <v>-8153645.7600000203</v>
      </c>
      <c r="G17" s="93">
        <v>-27377779.230000004</v>
      </c>
      <c r="H17" s="93">
        <v>21222251.319999978</v>
      </c>
      <c r="I17" s="93">
        <v>28702275.390000045</v>
      </c>
      <c r="J17" s="93">
        <v>-35011748.949999988</v>
      </c>
      <c r="K17" s="94">
        <v>-12465001.469999969</v>
      </c>
      <c r="L17" s="93">
        <v>29597213.689999983</v>
      </c>
      <c r="M17" s="93">
        <v>-17469417.850000009</v>
      </c>
      <c r="N17" s="93">
        <v>13880931.370000064</v>
      </c>
      <c r="O17" s="93">
        <v>15735062.589999974</v>
      </c>
      <c r="P17" s="94">
        <v>41743789.800000012</v>
      </c>
      <c r="Q17" s="93">
        <v>5518146.589999998</v>
      </c>
      <c r="R17" s="93">
        <v>-374806.39000000246</v>
      </c>
      <c r="S17" s="93">
        <v>-480327.32999999076</v>
      </c>
      <c r="T17" s="93">
        <v>575244.66999998689</v>
      </c>
      <c r="U17" s="95">
        <v>5238257.5399999917</v>
      </c>
      <c r="V17" s="125">
        <v>-9353945</v>
      </c>
      <c r="W17" s="93">
        <v>-2581368</v>
      </c>
      <c r="X17" s="93">
        <v>4542491</v>
      </c>
      <c r="Y17" s="93">
        <v>-1541440.4299999997</v>
      </c>
      <c r="Z17" s="126">
        <v>-8934262.4299999997</v>
      </c>
      <c r="AA17" s="96">
        <v>17429137.680000015</v>
      </c>
    </row>
    <row r="18" spans="1:27" s="1" customFormat="1" ht="15.75" thickBot="1" x14ac:dyDescent="0.3">
      <c r="A18" s="97" t="s">
        <v>20</v>
      </c>
      <c r="B18" s="98">
        <v>-3907796.33</v>
      </c>
      <c r="C18" s="98">
        <v>-4802883.709999999</v>
      </c>
      <c r="D18" s="98">
        <v>-5632760.3200000003</v>
      </c>
      <c r="E18" s="98">
        <v>-6024276.629999999</v>
      </c>
      <c r="F18" s="99">
        <v>-20367716.989999998</v>
      </c>
      <c r="G18" s="98">
        <v>-16427099.919139082</v>
      </c>
      <c r="H18" s="98">
        <v>-14957326.777261255</v>
      </c>
      <c r="I18" s="98">
        <v>-15826402.885996876</v>
      </c>
      <c r="J18" s="98">
        <v>-25472951.8778181</v>
      </c>
      <c r="K18" s="99">
        <v>-72683781.460215315</v>
      </c>
      <c r="L18" s="98">
        <v>-15835334.196778148</v>
      </c>
      <c r="M18" s="98">
        <v>-18289583.411088854</v>
      </c>
      <c r="N18" s="98">
        <v>-20269035.778664216</v>
      </c>
      <c r="O18" s="98">
        <v>-20755956.120609552</v>
      </c>
      <c r="P18" s="99">
        <v>-75149909.507140771</v>
      </c>
      <c r="Q18" s="98">
        <v>-850750.90244776628</v>
      </c>
      <c r="R18" s="98">
        <v>-1957113.8814877342</v>
      </c>
      <c r="S18" s="98">
        <v>-2470096.9518326693</v>
      </c>
      <c r="T18" s="98">
        <v>-3071624.739786265</v>
      </c>
      <c r="U18" s="100">
        <v>-8349586.4755544346</v>
      </c>
      <c r="V18" s="127">
        <v>0</v>
      </c>
      <c r="W18" s="98">
        <v>-469456.54</v>
      </c>
      <c r="X18" s="98">
        <v>-46845.869999999995</v>
      </c>
      <c r="Y18" s="98">
        <v>-134638.23000000004</v>
      </c>
      <c r="Z18" s="128">
        <v>-650940.64</v>
      </c>
      <c r="AA18" s="101">
        <v>-177201935.07291052</v>
      </c>
    </row>
    <row r="19" spans="1:27" s="1" customFormat="1" ht="15.75" thickBot="1" x14ac:dyDescent="0.3">
      <c r="A19" s="92" t="s">
        <v>21</v>
      </c>
      <c r="B19" s="93">
        <v>4905763.8700000029</v>
      </c>
      <c r="C19" s="93">
        <v>-15179526.789999982</v>
      </c>
      <c r="D19" s="93">
        <v>-11327513.030000011</v>
      </c>
      <c r="E19" s="93">
        <v>-6920086.800000025</v>
      </c>
      <c r="F19" s="94">
        <v>-28521362.750000015</v>
      </c>
      <c r="G19" s="93">
        <v>-43804879.149139084</v>
      </c>
      <c r="H19" s="93">
        <v>6264924.5427387208</v>
      </c>
      <c r="I19" s="93">
        <v>12875872.504003167</v>
      </c>
      <c r="J19" s="93">
        <v>-60484700.827818088</v>
      </c>
      <c r="K19" s="94">
        <v>-85148782.930215284</v>
      </c>
      <c r="L19" s="93">
        <v>13761879.493221834</v>
      </c>
      <c r="M19" s="93">
        <v>-35759001.261088863</v>
      </c>
      <c r="N19" s="93">
        <v>-6388104.408664152</v>
      </c>
      <c r="O19" s="93">
        <v>-5020893.5306095779</v>
      </c>
      <c r="P19" s="94">
        <v>-33406119.707140759</v>
      </c>
      <c r="Q19" s="93">
        <v>4667395.6875522314</v>
      </c>
      <c r="R19" s="93">
        <v>-2331920.2714877361</v>
      </c>
      <c r="S19" s="93">
        <v>-2950424.2818326605</v>
      </c>
      <c r="T19" s="93">
        <v>-2496380.0697862776</v>
      </c>
      <c r="U19" s="95">
        <v>-3111328.9355544429</v>
      </c>
      <c r="V19" s="125">
        <v>-9353945</v>
      </c>
      <c r="W19" s="93">
        <v>-3050824.5399999991</v>
      </c>
      <c r="X19" s="93">
        <v>4495645.129999999</v>
      </c>
      <c r="Y19" s="93">
        <v>-1676078.6600000001</v>
      </c>
      <c r="Z19" s="126">
        <v>-9585203.0700000003</v>
      </c>
      <c r="AA19" s="96">
        <v>-159772797.39291048</v>
      </c>
    </row>
    <row r="20" spans="1:27" s="1" customFormat="1" ht="15.75" thickBot="1" x14ac:dyDescent="0.3">
      <c r="A20" s="97" t="s">
        <v>22</v>
      </c>
      <c r="B20" s="98">
        <v>-785165.29</v>
      </c>
      <c r="C20" s="98">
        <v>-2261255.0099999998</v>
      </c>
      <c r="D20" s="98">
        <v>-2217697.6400000006</v>
      </c>
      <c r="E20" s="98">
        <v>-7282505.1799999978</v>
      </c>
      <c r="F20" s="99">
        <v>-12546623.119999997</v>
      </c>
      <c r="G20" s="98">
        <v>-3337638.6260169898</v>
      </c>
      <c r="H20" s="98">
        <v>-3978691.1819451158</v>
      </c>
      <c r="I20" s="98">
        <v>-3035121.1375106289</v>
      </c>
      <c r="J20" s="98">
        <v>-44921748.244713366</v>
      </c>
      <c r="K20" s="99">
        <v>-55273199.190186098</v>
      </c>
      <c r="L20" s="98">
        <v>-2328887.9793612622</v>
      </c>
      <c r="M20" s="98">
        <v>-6883648.7008819878</v>
      </c>
      <c r="N20" s="98">
        <v>-7188780.4513397235</v>
      </c>
      <c r="O20" s="98">
        <v>-22463368.155835763</v>
      </c>
      <c r="P20" s="99">
        <v>-38864685.287418738</v>
      </c>
      <c r="Q20" s="98">
        <v>-403419.57909556531</v>
      </c>
      <c r="R20" s="98">
        <v>-977138.20312953275</v>
      </c>
      <c r="S20" s="98">
        <v>-571850.70853192755</v>
      </c>
      <c r="T20" s="98">
        <v>-2754252.8749220036</v>
      </c>
      <c r="U20" s="100">
        <v>-4706661.3656790294</v>
      </c>
      <c r="V20" s="127">
        <v>0</v>
      </c>
      <c r="W20" s="98">
        <v>-838724.59</v>
      </c>
      <c r="X20" s="98">
        <v>-16800.169999999925</v>
      </c>
      <c r="Y20" s="98">
        <v>-2965362.49</v>
      </c>
      <c r="Z20" s="128">
        <v>-3820887.25</v>
      </c>
      <c r="AA20" s="101">
        <v>-115212056.21328385</v>
      </c>
    </row>
    <row r="21" spans="1:27" s="1" customFormat="1" ht="15.75" thickBot="1" x14ac:dyDescent="0.3">
      <c r="A21" s="92" t="s">
        <v>23</v>
      </c>
      <c r="B21" s="93">
        <v>4120598.5800000029</v>
      </c>
      <c r="C21" s="93">
        <v>-17440781.799999982</v>
      </c>
      <c r="D21" s="93">
        <v>-13545210.670000009</v>
      </c>
      <c r="E21" s="93">
        <v>-14202591.980000034</v>
      </c>
      <c r="F21" s="94">
        <v>-41067985.87000002</v>
      </c>
      <c r="G21" s="93">
        <v>-47142517.775156073</v>
      </c>
      <c r="H21" s="93">
        <v>2286233.3607936054</v>
      </c>
      <c r="I21" s="93">
        <v>9840751.3664925396</v>
      </c>
      <c r="J21" s="93">
        <v>-105406449.07253145</v>
      </c>
      <c r="K21" s="94">
        <v>-140421982.12040138</v>
      </c>
      <c r="L21" s="93">
        <v>11432991.513860572</v>
      </c>
      <c r="M21" s="93">
        <v>-42642649.961970851</v>
      </c>
      <c r="N21" s="93">
        <v>-13576884.860003874</v>
      </c>
      <c r="O21" s="93">
        <v>-27484261.686445341</v>
      </c>
      <c r="P21" s="94">
        <v>-72270804.994559497</v>
      </c>
      <c r="Q21" s="93">
        <v>4263976.1084566657</v>
      </c>
      <c r="R21" s="93">
        <v>-3309058.4746172684</v>
      </c>
      <c r="S21" s="93">
        <v>-3522274.9903645883</v>
      </c>
      <c r="T21" s="93">
        <v>-5250632.9447082803</v>
      </c>
      <c r="U21" s="95">
        <v>-7817990.3012334714</v>
      </c>
      <c r="V21" s="125">
        <v>-9353945</v>
      </c>
      <c r="W21" s="93">
        <v>-3889549.129999999</v>
      </c>
      <c r="X21" s="93">
        <v>4478844.959999999</v>
      </c>
      <c r="Y21" s="93">
        <v>-4641441.1500000004</v>
      </c>
      <c r="Z21" s="126">
        <v>-13406090.32</v>
      </c>
      <c r="AA21" s="96">
        <v>-274984853.60619438</v>
      </c>
    </row>
    <row r="22" spans="1:27" s="1" customFormat="1" ht="13.5" customHeight="1" x14ac:dyDescent="0.25">
      <c r="A22" s="102"/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21"/>
    </row>
    <row r="23" spans="1:27" ht="18.75" customHeight="1" thickBot="1" x14ac:dyDescent="0.3">
      <c r="A23" s="104"/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65"/>
    </row>
    <row r="24" spans="1:27" ht="15.75" customHeight="1" thickBot="1" x14ac:dyDescent="0.3">
      <c r="A24" s="191" t="s">
        <v>2</v>
      </c>
      <c r="B24" s="193" t="s">
        <v>28</v>
      </c>
      <c r="C24" s="194"/>
      <c r="D24" s="194"/>
      <c r="E24" s="195"/>
      <c r="F24" s="196"/>
      <c r="G24" s="183" t="s">
        <v>32</v>
      </c>
      <c r="H24" s="184"/>
      <c r="I24" s="184"/>
      <c r="J24" s="184"/>
      <c r="K24" s="185"/>
      <c r="L24" s="183" t="s">
        <v>33</v>
      </c>
      <c r="M24" s="184"/>
      <c r="N24" s="184"/>
      <c r="O24" s="184"/>
      <c r="P24" s="184"/>
      <c r="Q24" s="183" t="s">
        <v>34</v>
      </c>
      <c r="R24" s="184"/>
      <c r="S24" s="184"/>
      <c r="T24" s="184"/>
      <c r="U24" s="185"/>
      <c r="V24" s="183" t="s">
        <v>42</v>
      </c>
      <c r="W24" s="184"/>
      <c r="X24" s="184"/>
      <c r="Y24" s="184"/>
      <c r="Z24" s="185"/>
      <c r="AA24" s="65"/>
    </row>
    <row r="25" spans="1:27" ht="30.75" thickBot="1" x14ac:dyDescent="0.3">
      <c r="A25" s="192"/>
      <c r="B25" s="106" t="s">
        <v>36</v>
      </c>
      <c r="C25" s="107" t="s">
        <v>37</v>
      </c>
      <c r="D25" s="107" t="s">
        <v>38</v>
      </c>
      <c r="E25" s="107" t="s">
        <v>39</v>
      </c>
      <c r="F25" s="67" t="s">
        <v>6</v>
      </c>
      <c r="G25" s="106" t="s">
        <v>36</v>
      </c>
      <c r="H25" s="107" t="s">
        <v>37</v>
      </c>
      <c r="I25" s="107" t="s">
        <v>38</v>
      </c>
      <c r="J25" s="107" t="s">
        <v>39</v>
      </c>
      <c r="K25" s="67" t="s">
        <v>6</v>
      </c>
      <c r="L25" s="106" t="s">
        <v>36</v>
      </c>
      <c r="M25" s="107" t="s">
        <v>37</v>
      </c>
      <c r="N25" s="107" t="s">
        <v>38</v>
      </c>
      <c r="O25" s="107" t="s">
        <v>39</v>
      </c>
      <c r="P25" s="66" t="s">
        <v>6</v>
      </c>
      <c r="Q25" s="106" t="s">
        <v>36</v>
      </c>
      <c r="R25" s="107" t="s">
        <v>37</v>
      </c>
      <c r="S25" s="107" t="s">
        <v>38</v>
      </c>
      <c r="T25" s="107" t="s">
        <v>39</v>
      </c>
      <c r="U25" s="67" t="s">
        <v>6</v>
      </c>
      <c r="V25" s="129" t="s">
        <v>36</v>
      </c>
      <c r="W25" s="107" t="s">
        <v>37</v>
      </c>
      <c r="X25" s="107" t="s">
        <v>38</v>
      </c>
      <c r="Y25" s="107" t="s">
        <v>39</v>
      </c>
      <c r="Z25" s="67" t="s">
        <v>6</v>
      </c>
      <c r="AA25" s="71" t="s">
        <v>41</v>
      </c>
    </row>
    <row r="26" spans="1:27" ht="15.75" thickBot="1" x14ac:dyDescent="0.3">
      <c r="A26" s="92" t="s">
        <v>25</v>
      </c>
      <c r="B26" s="108"/>
      <c r="C26" s="109"/>
      <c r="D26" s="109"/>
      <c r="E26" s="109"/>
      <c r="F26" s="73"/>
      <c r="G26" s="109">
        <v>588306.56000000006</v>
      </c>
      <c r="H26" s="109">
        <v>1339620.0699999998</v>
      </c>
      <c r="I26" s="109">
        <v>3266314.9200000004</v>
      </c>
      <c r="J26" s="109">
        <v>2045087.189999999</v>
      </c>
      <c r="K26" s="73">
        <v>7239328.7400000002</v>
      </c>
      <c r="L26" s="109">
        <v>3386487.36</v>
      </c>
      <c r="M26" s="109">
        <v>9730591.1900000013</v>
      </c>
      <c r="N26" s="109">
        <v>13074163.129999999</v>
      </c>
      <c r="O26" s="109">
        <v>27181547.029999997</v>
      </c>
      <c r="P26" s="79">
        <v>53372788.709999993</v>
      </c>
      <c r="Q26" s="108">
        <v>39530870</v>
      </c>
      <c r="R26" s="109">
        <v>9939501.1199999973</v>
      </c>
      <c r="S26" s="109">
        <v>15677922.82</v>
      </c>
      <c r="T26" s="109">
        <v>4402416.1800000072</v>
      </c>
      <c r="U26" s="73">
        <v>69550710.120000005</v>
      </c>
      <c r="V26" s="73">
        <v>0</v>
      </c>
      <c r="W26" s="109"/>
      <c r="X26" s="109"/>
      <c r="Y26" s="109"/>
      <c r="Z26" s="109">
        <v>0</v>
      </c>
      <c r="AA26" s="76">
        <v>130162827.56999999</v>
      </c>
    </row>
    <row r="27" spans="1:27" x14ac:dyDescent="0.25">
      <c r="A27" s="80" t="s">
        <v>9</v>
      </c>
      <c r="B27" s="110"/>
      <c r="C27" s="81"/>
      <c r="D27" s="81"/>
      <c r="E27" s="81"/>
      <c r="F27" s="82"/>
      <c r="G27" s="81">
        <v>0</v>
      </c>
      <c r="H27" s="81">
        <v>0</v>
      </c>
      <c r="I27" s="81">
        <v>0</v>
      </c>
      <c r="J27" s="81">
        <v>80251</v>
      </c>
      <c r="K27" s="82">
        <v>80251</v>
      </c>
      <c r="L27" s="81">
        <v>1583461.6</v>
      </c>
      <c r="M27" s="81">
        <v>4536106.9499999993</v>
      </c>
      <c r="N27" s="81">
        <v>722741.12000000104</v>
      </c>
      <c r="O27" s="81">
        <v>6537711.6400000006</v>
      </c>
      <c r="P27" s="83">
        <v>13380021.310000001</v>
      </c>
      <c r="Q27" s="110">
        <v>38065390.159999996</v>
      </c>
      <c r="R27" s="81">
        <v>6508707.8600000069</v>
      </c>
      <c r="S27" s="81">
        <v>1994208.7399999946</v>
      </c>
      <c r="T27" s="81">
        <v>352194.05000000447</v>
      </c>
      <c r="U27" s="82">
        <v>46920500.810000002</v>
      </c>
      <c r="V27" s="82">
        <v>0</v>
      </c>
      <c r="W27" s="81"/>
      <c r="X27" s="81"/>
      <c r="Y27" s="81"/>
      <c r="Z27" s="81">
        <v>0</v>
      </c>
      <c r="AA27" s="84">
        <v>60380773.120000005</v>
      </c>
    </row>
    <row r="28" spans="1:27" x14ac:dyDescent="0.25">
      <c r="A28" s="85" t="s">
        <v>10</v>
      </c>
      <c r="B28" s="33"/>
      <c r="C28" s="81"/>
      <c r="D28" s="86"/>
      <c r="E28" s="86"/>
      <c r="F28" s="82"/>
      <c r="G28" s="86">
        <v>230</v>
      </c>
      <c r="H28" s="86">
        <v>0</v>
      </c>
      <c r="I28" s="86">
        <v>0</v>
      </c>
      <c r="J28" s="86">
        <v>0</v>
      </c>
      <c r="K28" s="82">
        <v>230</v>
      </c>
      <c r="L28" s="86">
        <v>1237522.26</v>
      </c>
      <c r="M28" s="86">
        <v>1731268.82</v>
      </c>
      <c r="N28" s="86">
        <v>693805.66000000038</v>
      </c>
      <c r="O28" s="86">
        <v>2032508.4199999997</v>
      </c>
      <c r="P28" s="83">
        <v>5695105.1600000001</v>
      </c>
      <c r="Q28" s="33">
        <v>509988.35</v>
      </c>
      <c r="R28" s="86">
        <v>5054737.17</v>
      </c>
      <c r="S28" s="86">
        <v>3488234.74</v>
      </c>
      <c r="T28" s="86">
        <v>170988.48000000045</v>
      </c>
      <c r="U28" s="82">
        <v>9223948.7400000002</v>
      </c>
      <c r="V28" s="82">
        <v>0</v>
      </c>
      <c r="W28" s="86"/>
      <c r="X28" s="86"/>
      <c r="Y28" s="86"/>
      <c r="Z28" s="81">
        <v>0</v>
      </c>
      <c r="AA28" s="84">
        <v>14919283.9</v>
      </c>
    </row>
    <row r="29" spans="1:27" x14ac:dyDescent="0.25">
      <c r="A29" s="85" t="s">
        <v>11</v>
      </c>
      <c r="B29" s="33"/>
      <c r="C29" s="81"/>
      <c r="D29" s="86"/>
      <c r="E29" s="86"/>
      <c r="F29" s="82"/>
      <c r="G29" s="86">
        <v>0</v>
      </c>
      <c r="H29" s="86">
        <v>0</v>
      </c>
      <c r="I29" s="86">
        <v>0</v>
      </c>
      <c r="J29" s="86">
        <v>0</v>
      </c>
      <c r="K29" s="82">
        <v>0</v>
      </c>
      <c r="L29" s="86">
        <v>15912.26</v>
      </c>
      <c r="M29" s="86">
        <v>3949.17</v>
      </c>
      <c r="N29" s="86">
        <v>2309.9300000000003</v>
      </c>
      <c r="O29" s="86">
        <v>7658.34</v>
      </c>
      <c r="P29" s="83">
        <v>29829.7</v>
      </c>
      <c r="Q29" s="33">
        <v>294</v>
      </c>
      <c r="R29" s="86">
        <v>1299.24</v>
      </c>
      <c r="S29" s="86">
        <v>705.95</v>
      </c>
      <c r="T29" s="86">
        <v>2831.42</v>
      </c>
      <c r="U29" s="82">
        <v>5130.6100000000006</v>
      </c>
      <c r="V29" s="82">
        <v>0</v>
      </c>
      <c r="W29" s="86"/>
      <c r="X29" s="86"/>
      <c r="Y29" s="86"/>
      <c r="Z29" s="81">
        <v>0</v>
      </c>
      <c r="AA29" s="84">
        <v>34960.31</v>
      </c>
    </row>
    <row r="30" spans="1:27" x14ac:dyDescent="0.25">
      <c r="A30" s="85" t="s">
        <v>12</v>
      </c>
      <c r="B30" s="33"/>
      <c r="C30" s="81"/>
      <c r="D30" s="86"/>
      <c r="E30" s="86"/>
      <c r="F30" s="82"/>
      <c r="G30" s="86">
        <v>263954.59999999998</v>
      </c>
      <c r="H30" s="86">
        <v>712438.73</v>
      </c>
      <c r="I30" s="86">
        <v>2014577.52</v>
      </c>
      <c r="J30" s="86">
        <v>1242852.2399999998</v>
      </c>
      <c r="K30" s="82">
        <v>4233823.09</v>
      </c>
      <c r="L30" s="86">
        <v>2535709.84</v>
      </c>
      <c r="M30" s="86">
        <v>1539624.6</v>
      </c>
      <c r="N30" s="86">
        <v>1497498.48</v>
      </c>
      <c r="O30" s="86">
        <v>3202044.5000000005</v>
      </c>
      <c r="P30" s="83">
        <v>8774877.4199999999</v>
      </c>
      <c r="Q30" s="33">
        <v>344267.79</v>
      </c>
      <c r="R30" s="86">
        <v>5504619.5899999999</v>
      </c>
      <c r="S30" s="86">
        <v>3875814.6900000013</v>
      </c>
      <c r="T30" s="86">
        <v>1006715.6600000001</v>
      </c>
      <c r="U30" s="82">
        <v>10731417.73</v>
      </c>
      <c r="V30" s="82">
        <v>0</v>
      </c>
      <c r="W30" s="86"/>
      <c r="X30" s="86"/>
      <c r="Y30" s="86"/>
      <c r="Z30" s="81">
        <v>0</v>
      </c>
      <c r="AA30" s="84">
        <v>23740118.240000002</v>
      </c>
    </row>
    <row r="31" spans="1:27" x14ac:dyDescent="0.25">
      <c r="A31" s="85" t="s">
        <v>13</v>
      </c>
      <c r="B31" s="33"/>
      <c r="C31" s="81"/>
      <c r="D31" s="86"/>
      <c r="E31" s="86"/>
      <c r="F31" s="82"/>
      <c r="G31" s="86">
        <v>4814.84</v>
      </c>
      <c r="H31" s="86">
        <v>24572.829999999998</v>
      </c>
      <c r="I31" s="86">
        <v>69860.210000000006</v>
      </c>
      <c r="J31" s="86">
        <v>44127.739999999991</v>
      </c>
      <c r="K31" s="82">
        <v>143375.62</v>
      </c>
      <c r="L31" s="86">
        <v>257250.2</v>
      </c>
      <c r="M31" s="86">
        <v>105036.53999999998</v>
      </c>
      <c r="N31" s="86">
        <v>113436</v>
      </c>
      <c r="O31" s="86">
        <v>222510.65000000002</v>
      </c>
      <c r="P31" s="83">
        <v>698233.39</v>
      </c>
      <c r="Q31" s="33">
        <v>21688.51</v>
      </c>
      <c r="R31" s="86">
        <v>293495.58999999997</v>
      </c>
      <c r="S31" s="86">
        <v>274494.08000000007</v>
      </c>
      <c r="T31" s="86">
        <v>61486.349999999977</v>
      </c>
      <c r="U31" s="82">
        <v>651164.53</v>
      </c>
      <c r="V31" s="82">
        <v>0</v>
      </c>
      <c r="W31" s="86"/>
      <c r="X31" s="86"/>
      <c r="Y31" s="86"/>
      <c r="Z31" s="81">
        <v>0</v>
      </c>
      <c r="AA31" s="84">
        <v>1492773.54</v>
      </c>
    </row>
    <row r="32" spans="1:27" x14ac:dyDescent="0.25">
      <c r="A32" s="85" t="s">
        <v>14</v>
      </c>
      <c r="B32" s="33"/>
      <c r="C32" s="81"/>
      <c r="D32" s="86"/>
      <c r="E32" s="86"/>
      <c r="F32" s="82"/>
      <c r="G32" s="86">
        <v>27020.7</v>
      </c>
      <c r="H32" s="86">
        <v>76731.19</v>
      </c>
      <c r="I32" s="86">
        <v>204171.32</v>
      </c>
      <c r="J32" s="86">
        <v>122626.40999999997</v>
      </c>
      <c r="K32" s="82">
        <v>430549.62</v>
      </c>
      <c r="L32" s="86">
        <v>287203.09000000003</v>
      </c>
      <c r="M32" s="86">
        <v>163146.07999999996</v>
      </c>
      <c r="N32" s="86">
        <v>175363.69</v>
      </c>
      <c r="O32" s="86">
        <v>371001.8000000001</v>
      </c>
      <c r="P32" s="83">
        <v>996714.66000000015</v>
      </c>
      <c r="Q32" s="33">
        <v>55804.57</v>
      </c>
      <c r="R32" s="86">
        <v>787742.2300000001</v>
      </c>
      <c r="S32" s="86">
        <v>539873.17999999982</v>
      </c>
      <c r="T32" s="86">
        <v>135768.96999999997</v>
      </c>
      <c r="U32" s="82">
        <v>1519188.95</v>
      </c>
      <c r="V32" s="82">
        <v>0</v>
      </c>
      <c r="W32" s="86"/>
      <c r="X32" s="86"/>
      <c r="Y32" s="86"/>
      <c r="Z32" s="81">
        <v>0</v>
      </c>
      <c r="AA32" s="84">
        <v>2946453.2300000004</v>
      </c>
    </row>
    <row r="33" spans="1:27" x14ac:dyDescent="0.25">
      <c r="A33" s="85" t="s">
        <v>15</v>
      </c>
      <c r="B33" s="33"/>
      <c r="C33" s="81"/>
      <c r="D33" s="86"/>
      <c r="E33" s="86"/>
      <c r="F33" s="82"/>
      <c r="G33" s="86">
        <v>0</v>
      </c>
      <c r="H33" s="86">
        <v>0</v>
      </c>
      <c r="I33" s="86">
        <v>0</v>
      </c>
      <c r="J33" s="86">
        <v>0</v>
      </c>
      <c r="K33" s="82">
        <v>0</v>
      </c>
      <c r="L33" s="86">
        <v>1717.26</v>
      </c>
      <c r="M33" s="86">
        <v>892.78</v>
      </c>
      <c r="N33" s="86">
        <v>1030.1300000000001</v>
      </c>
      <c r="O33" s="86">
        <v>2183.7600000000002</v>
      </c>
      <c r="P33" s="83">
        <v>5823.93</v>
      </c>
      <c r="Q33" s="33">
        <v>434094.12</v>
      </c>
      <c r="R33" s="86">
        <v>505677.43000000005</v>
      </c>
      <c r="S33" s="86">
        <v>441624.31000000006</v>
      </c>
      <c r="T33" s="86">
        <v>438400.27999999991</v>
      </c>
      <c r="U33" s="82">
        <v>1819796.1400000001</v>
      </c>
      <c r="V33" s="82">
        <v>0</v>
      </c>
      <c r="W33" s="86"/>
      <c r="X33" s="86"/>
      <c r="Y33" s="86"/>
      <c r="Z33" s="81">
        <v>0</v>
      </c>
      <c r="AA33" s="84">
        <v>1825620.07</v>
      </c>
    </row>
    <row r="34" spans="1:27" x14ac:dyDescent="0.25">
      <c r="A34" s="85" t="s">
        <v>16</v>
      </c>
      <c r="B34" s="33"/>
      <c r="C34" s="81"/>
      <c r="D34" s="86"/>
      <c r="E34" s="86"/>
      <c r="F34" s="82"/>
      <c r="G34" s="86">
        <v>0</v>
      </c>
      <c r="H34" s="86">
        <v>0</v>
      </c>
      <c r="I34" s="86">
        <v>0</v>
      </c>
      <c r="J34" s="86">
        <v>0</v>
      </c>
      <c r="K34" s="82">
        <v>0</v>
      </c>
      <c r="L34" s="86">
        <v>2634.88</v>
      </c>
      <c r="M34" s="86">
        <v>1105.4899999999998</v>
      </c>
      <c r="N34" s="86">
        <v>35788.69</v>
      </c>
      <c r="O34" s="86">
        <v>3205.6900000000023</v>
      </c>
      <c r="P34" s="83">
        <v>42734.750000000007</v>
      </c>
      <c r="Q34" s="33">
        <v>0</v>
      </c>
      <c r="R34" s="86">
        <v>0</v>
      </c>
      <c r="S34" s="86">
        <v>0</v>
      </c>
      <c r="T34" s="86">
        <v>0</v>
      </c>
      <c r="U34" s="82">
        <v>0</v>
      </c>
      <c r="V34" s="82">
        <v>0</v>
      </c>
      <c r="W34" s="86"/>
      <c r="X34" s="86"/>
      <c r="Y34" s="86"/>
      <c r="Z34" s="81">
        <v>0</v>
      </c>
      <c r="AA34" s="84">
        <v>42734.750000000007</v>
      </c>
    </row>
    <row r="35" spans="1:27" ht="15.75" thickBot="1" x14ac:dyDescent="0.3">
      <c r="A35" s="85" t="s">
        <v>17</v>
      </c>
      <c r="B35" s="33"/>
      <c r="C35" s="81"/>
      <c r="D35" s="86"/>
      <c r="E35" s="86"/>
      <c r="F35" s="82"/>
      <c r="G35" s="86">
        <v>0</v>
      </c>
      <c r="H35" s="86">
        <v>0</v>
      </c>
      <c r="I35" s="86">
        <v>0</v>
      </c>
      <c r="J35" s="86">
        <v>0</v>
      </c>
      <c r="K35" s="82">
        <v>0</v>
      </c>
      <c r="L35" s="86">
        <v>8780.2800000000007</v>
      </c>
      <c r="M35" s="86">
        <v>4230.09</v>
      </c>
      <c r="N35" s="86">
        <v>4099.17</v>
      </c>
      <c r="O35" s="86">
        <v>11221.290000000003</v>
      </c>
      <c r="P35" s="83">
        <v>28330.83</v>
      </c>
      <c r="Q35" s="33">
        <v>9075.84</v>
      </c>
      <c r="R35" s="86">
        <v>17908.150000000001</v>
      </c>
      <c r="S35" s="86">
        <v>8576.4500000000007</v>
      </c>
      <c r="T35" s="86">
        <v>8295.8999999999978</v>
      </c>
      <c r="U35" s="82">
        <v>43856.34</v>
      </c>
      <c r="V35" s="82">
        <v>0</v>
      </c>
      <c r="W35" s="86"/>
      <c r="X35" s="86"/>
      <c r="Y35" s="86"/>
      <c r="Z35" s="81">
        <v>0</v>
      </c>
      <c r="AA35" s="84">
        <v>72187.17</v>
      </c>
    </row>
    <row r="36" spans="1:27" ht="15.75" thickBot="1" x14ac:dyDescent="0.3">
      <c r="A36" s="92" t="s">
        <v>18</v>
      </c>
      <c r="B36" s="111"/>
      <c r="C36" s="93"/>
      <c r="D36" s="93"/>
      <c r="E36" s="93"/>
      <c r="F36" s="94"/>
      <c r="G36" s="93">
        <v>296020.14</v>
      </c>
      <c r="H36" s="93">
        <v>813742.74999999988</v>
      </c>
      <c r="I36" s="93">
        <v>2288609.0499999998</v>
      </c>
      <c r="J36" s="93">
        <v>1489857.3900000006</v>
      </c>
      <c r="K36" s="94">
        <v>4888229.33</v>
      </c>
      <c r="L36" s="93">
        <v>5930191.6699999999</v>
      </c>
      <c r="M36" s="93">
        <v>8085360.5199999958</v>
      </c>
      <c r="N36" s="93">
        <v>3246072.8700000029</v>
      </c>
      <c r="O36" s="93">
        <v>12390046.089999998</v>
      </c>
      <c r="P36" s="95">
        <v>29651671.149999999</v>
      </c>
      <c r="Q36" s="111">
        <v>39440603.339999996</v>
      </c>
      <c r="R36" s="93">
        <v>18674187.260000013</v>
      </c>
      <c r="S36" s="93">
        <v>10623532.139999986</v>
      </c>
      <c r="T36" s="93">
        <v>2176681.1100000143</v>
      </c>
      <c r="U36" s="94">
        <v>70915003.850000009</v>
      </c>
      <c r="V36" s="94">
        <v>0</v>
      </c>
      <c r="W36" s="93"/>
      <c r="X36" s="93"/>
      <c r="Y36" s="93"/>
      <c r="Z36" s="93">
        <v>0</v>
      </c>
      <c r="AA36" s="96">
        <v>105454904.33000001</v>
      </c>
    </row>
    <row r="37" spans="1:27" ht="15.75" thickBot="1" x14ac:dyDescent="0.3">
      <c r="A37" s="92" t="s">
        <v>19</v>
      </c>
      <c r="B37" s="111"/>
      <c r="C37" s="93"/>
      <c r="D37" s="93"/>
      <c r="E37" s="93"/>
      <c r="F37" s="94"/>
      <c r="G37" s="93">
        <v>292286.42000000004</v>
      </c>
      <c r="H37" s="93">
        <v>525877.31999999995</v>
      </c>
      <c r="I37" s="93">
        <v>977705.87</v>
      </c>
      <c r="J37" s="93">
        <v>555229.8000000004</v>
      </c>
      <c r="K37" s="94">
        <v>2351099.41</v>
      </c>
      <c r="L37" s="93">
        <v>-2543704.31</v>
      </c>
      <c r="M37" s="93">
        <v>1645230.670000005</v>
      </c>
      <c r="N37" s="93">
        <v>9828090.2599999961</v>
      </c>
      <c r="O37" s="93">
        <v>14791500.940000003</v>
      </c>
      <c r="P37" s="95">
        <v>23721117.560000002</v>
      </c>
      <c r="Q37" s="111">
        <v>90266.660000003874</v>
      </c>
      <c r="R37" s="93">
        <v>-8734686.1400000155</v>
      </c>
      <c r="S37" s="93">
        <v>5054390.6800000146</v>
      </c>
      <c r="T37" s="93">
        <v>2225735.0699999928</v>
      </c>
      <c r="U37" s="94">
        <v>-1364293.7300000042</v>
      </c>
      <c r="V37" s="94">
        <v>0</v>
      </c>
      <c r="W37" s="93"/>
      <c r="X37" s="93"/>
      <c r="Y37" s="93"/>
      <c r="Z37" s="93">
        <v>0</v>
      </c>
      <c r="AA37" s="96">
        <v>24707923.239999998</v>
      </c>
    </row>
    <row r="38" spans="1:27" ht="15.75" thickBot="1" x14ac:dyDescent="0.3">
      <c r="A38" s="97" t="s">
        <v>20</v>
      </c>
      <c r="B38" s="112"/>
      <c r="C38" s="98"/>
      <c r="D38" s="98"/>
      <c r="E38" s="98"/>
      <c r="F38" s="99"/>
      <c r="G38" s="98">
        <v>-38954.130860918267</v>
      </c>
      <c r="H38" s="98">
        <v>-131672.60273874592</v>
      </c>
      <c r="I38" s="98">
        <v>-410807.54400311917</v>
      </c>
      <c r="J38" s="98">
        <v>-282053.48218190722</v>
      </c>
      <c r="K38" s="99">
        <v>-863487.75978469057</v>
      </c>
      <c r="L38" s="98">
        <v>-1125293.4632218508</v>
      </c>
      <c r="M38" s="98">
        <v>-1066261.8789111474</v>
      </c>
      <c r="N38" s="98">
        <v>-727326.0813357872</v>
      </c>
      <c r="O38" s="98">
        <v>-2345826.6893904563</v>
      </c>
      <c r="P38" s="100">
        <v>-5264708.1128592417</v>
      </c>
      <c r="Q38" s="112">
        <v>-2010812.1075522334</v>
      </c>
      <c r="R38" s="98">
        <v>-2138496.9485122664</v>
      </c>
      <c r="S38" s="98">
        <v>-1695488.8381673321</v>
      </c>
      <c r="T38" s="98">
        <v>-1224192.5502137365</v>
      </c>
      <c r="U38" s="99">
        <v>-7068990.4444455681</v>
      </c>
      <c r="V38" s="99">
        <v>0</v>
      </c>
      <c r="W38" s="98"/>
      <c r="X38" s="98"/>
      <c r="Y38" s="98"/>
      <c r="Z38" s="93">
        <v>0</v>
      </c>
      <c r="AA38" s="101">
        <v>-13197186.317089502</v>
      </c>
    </row>
    <row r="39" spans="1:27" ht="15.75" thickBot="1" x14ac:dyDescent="0.3">
      <c r="A39" s="92" t="s">
        <v>21</v>
      </c>
      <c r="B39" s="111"/>
      <c r="C39" s="93"/>
      <c r="D39" s="93"/>
      <c r="E39" s="93"/>
      <c r="F39" s="94"/>
      <c r="G39" s="93">
        <v>253332.28913908178</v>
      </c>
      <c r="H39" s="93">
        <v>394204.71726125403</v>
      </c>
      <c r="I39" s="93">
        <v>566898.32599688065</v>
      </c>
      <c r="J39" s="93">
        <v>273176.31781809311</v>
      </c>
      <c r="K39" s="94">
        <v>1487611.6502153096</v>
      </c>
      <c r="L39" s="93">
        <v>-3668997.7732218509</v>
      </c>
      <c r="M39" s="93">
        <v>578968.79108885769</v>
      </c>
      <c r="N39" s="93">
        <v>9100764.1786642075</v>
      </c>
      <c r="O39" s="93">
        <v>12445674.250609551</v>
      </c>
      <c r="P39" s="95">
        <v>18456409.447140764</v>
      </c>
      <c r="Q39" s="111">
        <v>-1920545.4475522295</v>
      </c>
      <c r="R39" s="93">
        <v>-10873183.088512281</v>
      </c>
      <c r="S39" s="93">
        <v>3358901.8418326816</v>
      </c>
      <c r="T39" s="93">
        <v>1001542.5197862554</v>
      </c>
      <c r="U39" s="94">
        <v>-8433284.1744455751</v>
      </c>
      <c r="V39" s="94">
        <v>0</v>
      </c>
      <c r="W39" s="93"/>
      <c r="X39" s="93"/>
      <c r="Y39" s="93"/>
      <c r="Z39" s="93">
        <v>0</v>
      </c>
      <c r="AA39" s="96">
        <v>11510736.922910498</v>
      </c>
    </row>
    <row r="40" spans="1:27" ht="15.75" thickBot="1" x14ac:dyDescent="0.3">
      <c r="A40" s="97" t="s">
        <v>22</v>
      </c>
      <c r="B40" s="112"/>
      <c r="C40" s="98"/>
      <c r="D40" s="98"/>
      <c r="E40" s="98"/>
      <c r="F40" s="99"/>
      <c r="G40" s="98">
        <v>-7914.6539830102356</v>
      </c>
      <c r="H40" s="98">
        <v>-31861.808054883681</v>
      </c>
      <c r="I40" s="98">
        <v>-87708.872489370668</v>
      </c>
      <c r="J40" s="98">
        <v>-529163.64528663456</v>
      </c>
      <c r="K40" s="99">
        <v>-656648.97981389915</v>
      </c>
      <c r="L40" s="98">
        <v>-165495.87063873754</v>
      </c>
      <c r="M40" s="98">
        <v>-426147.57911801233</v>
      </c>
      <c r="N40" s="98">
        <v>-288481.94866027555</v>
      </c>
      <c r="O40" s="98">
        <v>-1842582.1241642535</v>
      </c>
      <c r="P40" s="100">
        <v>-2722707.5225812788</v>
      </c>
      <c r="Q40" s="112">
        <v>-953511.74090443482</v>
      </c>
      <c r="R40" s="98">
        <v>-1086601.066870467</v>
      </c>
      <c r="S40" s="98">
        <v>-121978.0914680725</v>
      </c>
      <c r="T40" s="98">
        <v>-1822698.5650779975</v>
      </c>
      <c r="U40" s="99">
        <v>-3984789.4643209716</v>
      </c>
      <c r="V40" s="99">
        <v>0</v>
      </c>
      <c r="W40" s="98"/>
      <c r="X40" s="98"/>
      <c r="Y40" s="98"/>
      <c r="Z40" s="93">
        <v>0</v>
      </c>
      <c r="AA40" s="101">
        <v>-7364145.9667161498</v>
      </c>
    </row>
    <row r="41" spans="1:27" ht="15.75" thickBot="1" x14ac:dyDescent="0.3">
      <c r="A41" s="92" t="s">
        <v>23</v>
      </c>
      <c r="B41" s="111"/>
      <c r="C41" s="93"/>
      <c r="D41" s="93"/>
      <c r="E41" s="93"/>
      <c r="F41" s="94"/>
      <c r="G41" s="93">
        <v>245417.63515607154</v>
      </c>
      <c r="H41" s="93">
        <v>362342.90920637036</v>
      </c>
      <c r="I41" s="93">
        <v>479189.45350751001</v>
      </c>
      <c r="J41" s="93">
        <v>-255987.32746854145</v>
      </c>
      <c r="K41" s="94">
        <v>830962.67040141043</v>
      </c>
      <c r="L41" s="93">
        <v>-3834493.6438605883</v>
      </c>
      <c r="M41" s="93">
        <v>152821.21197084524</v>
      </c>
      <c r="N41" s="93">
        <v>8812282.2300039325</v>
      </c>
      <c r="O41" s="93">
        <v>10603092.126445299</v>
      </c>
      <c r="P41" s="95">
        <v>15733701.924559489</v>
      </c>
      <c r="Q41" s="111">
        <v>-2874057.1884566643</v>
      </c>
      <c r="R41" s="93">
        <v>-11959784.155382749</v>
      </c>
      <c r="S41" s="93">
        <v>3236923.7503646091</v>
      </c>
      <c r="T41" s="93">
        <v>-821156.04529174231</v>
      </c>
      <c r="U41" s="94">
        <v>-12418073.638766546</v>
      </c>
      <c r="V41" s="94">
        <v>0</v>
      </c>
      <c r="W41" s="93"/>
      <c r="X41" s="93"/>
      <c r="Y41" s="93"/>
      <c r="Z41" s="93">
        <v>0</v>
      </c>
      <c r="AA41" s="96">
        <v>4146590.9561943542</v>
      </c>
    </row>
    <row r="42" spans="1:27" ht="18.75" customHeight="1" thickBot="1" x14ac:dyDescent="0.3">
      <c r="A42" s="186"/>
      <c r="B42" s="187"/>
      <c r="C42" s="187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6"/>
      <c r="R42" s="187"/>
      <c r="S42" s="187"/>
      <c r="T42" s="187"/>
      <c r="U42" s="188"/>
      <c r="V42" s="186"/>
      <c r="W42" s="187"/>
      <c r="X42" s="187"/>
      <c r="Y42" s="187"/>
      <c r="Z42" s="188"/>
      <c r="AA42" s="65"/>
    </row>
    <row r="43" spans="1:27" ht="30" customHeight="1" thickBot="1" x14ac:dyDescent="0.3">
      <c r="A43" s="189" t="s">
        <v>26</v>
      </c>
      <c r="B43" s="190"/>
      <c r="C43" s="190"/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0"/>
      <c r="U43" s="190"/>
      <c r="V43" s="117"/>
      <c r="W43" s="117"/>
      <c r="X43" s="117"/>
      <c r="Y43" s="117"/>
      <c r="Z43" s="117"/>
      <c r="AA43" s="65"/>
    </row>
    <row r="44" spans="1:27" ht="15.75" customHeight="1" thickBot="1" x14ac:dyDescent="0.3">
      <c r="A44" s="191" t="s">
        <v>2</v>
      </c>
      <c r="B44" s="193" t="s">
        <v>28</v>
      </c>
      <c r="C44" s="194"/>
      <c r="D44" s="194"/>
      <c r="E44" s="195"/>
      <c r="F44" s="196"/>
      <c r="G44" s="193" t="s">
        <v>29</v>
      </c>
      <c r="H44" s="194"/>
      <c r="I44" s="194"/>
      <c r="J44" s="195"/>
      <c r="K44" s="196"/>
      <c r="L44" s="197" t="s">
        <v>30</v>
      </c>
      <c r="M44" s="194"/>
      <c r="N44" s="194"/>
      <c r="O44" s="195"/>
      <c r="P44" s="195"/>
      <c r="Q44" s="193" t="s">
        <v>31</v>
      </c>
      <c r="R44" s="194"/>
      <c r="S44" s="194"/>
      <c r="T44" s="195"/>
      <c r="U44" s="196"/>
      <c r="V44" s="183" t="s">
        <v>42</v>
      </c>
      <c r="W44" s="184"/>
      <c r="X44" s="184"/>
      <c r="Y44" s="184"/>
      <c r="Z44" s="185"/>
      <c r="AA44" s="65"/>
    </row>
    <row r="45" spans="1:27" ht="30.75" thickBot="1" x14ac:dyDescent="0.3">
      <c r="A45" s="192"/>
      <c r="B45" s="69" t="s">
        <v>36</v>
      </c>
      <c r="C45" s="70" t="s">
        <v>37</v>
      </c>
      <c r="D45" s="70" t="s">
        <v>38</v>
      </c>
      <c r="E45" s="70" t="s">
        <v>39</v>
      </c>
      <c r="F45" s="67" t="s">
        <v>6</v>
      </c>
      <c r="G45" s="69" t="s">
        <v>36</v>
      </c>
      <c r="H45" s="70" t="s">
        <v>37</v>
      </c>
      <c r="I45" s="70" t="s">
        <v>38</v>
      </c>
      <c r="J45" s="70" t="s">
        <v>39</v>
      </c>
      <c r="K45" s="67" t="s">
        <v>6</v>
      </c>
      <c r="L45" s="69" t="s">
        <v>36</v>
      </c>
      <c r="M45" s="70" t="s">
        <v>37</v>
      </c>
      <c r="N45" s="70" t="s">
        <v>38</v>
      </c>
      <c r="O45" s="70" t="s">
        <v>39</v>
      </c>
      <c r="P45" s="66" t="s">
        <v>6</v>
      </c>
      <c r="Q45" s="69" t="s">
        <v>36</v>
      </c>
      <c r="R45" s="70" t="s">
        <v>37</v>
      </c>
      <c r="S45" s="70" t="s">
        <v>38</v>
      </c>
      <c r="T45" s="70" t="s">
        <v>39</v>
      </c>
      <c r="U45" s="67" t="s">
        <v>6</v>
      </c>
      <c r="V45" s="129" t="s">
        <v>36</v>
      </c>
      <c r="W45" s="107" t="s">
        <v>37</v>
      </c>
      <c r="X45" s="107" t="s">
        <v>38</v>
      </c>
      <c r="Y45" s="107" t="s">
        <v>39</v>
      </c>
      <c r="Z45" s="67" t="s">
        <v>6</v>
      </c>
      <c r="AA45" s="71" t="s">
        <v>41</v>
      </c>
    </row>
    <row r="46" spans="1:27" ht="30.75" thickBot="1" x14ac:dyDescent="0.3">
      <c r="A46" s="8" t="s">
        <v>7</v>
      </c>
      <c r="B46" s="69">
        <v>18439332.449999999</v>
      </c>
      <c r="C46" s="70">
        <v>16506140.940000001</v>
      </c>
      <c r="D46" s="70">
        <v>17125185.699999999</v>
      </c>
      <c r="E46" s="70">
        <v>19270721.52</v>
      </c>
      <c r="F46" s="74">
        <v>71341380.609999999</v>
      </c>
      <c r="G46" s="69"/>
      <c r="H46" s="70"/>
      <c r="I46" s="70"/>
      <c r="J46" s="70"/>
      <c r="K46" s="74"/>
      <c r="L46" s="69"/>
      <c r="M46" s="70"/>
      <c r="N46" s="70"/>
      <c r="O46" s="70"/>
      <c r="P46" s="75"/>
      <c r="Q46" s="69"/>
      <c r="R46" s="70"/>
      <c r="S46" s="70"/>
      <c r="T46" s="70"/>
      <c r="U46" s="74"/>
      <c r="V46" s="74"/>
      <c r="W46" s="74"/>
      <c r="X46" s="74"/>
      <c r="Y46" s="74"/>
      <c r="Z46" s="74"/>
      <c r="AA46" s="113">
        <v>71341380.609999999</v>
      </c>
    </row>
    <row r="47" spans="1:27" ht="30.75" thickBot="1" x14ac:dyDescent="0.3">
      <c r="A47" s="114" t="s">
        <v>27</v>
      </c>
      <c r="B47" s="115">
        <v>17955000</v>
      </c>
      <c r="C47" s="78">
        <v>18015000</v>
      </c>
      <c r="D47" s="78">
        <v>18015000</v>
      </c>
      <c r="E47" s="78">
        <v>18015000</v>
      </c>
      <c r="F47" s="73">
        <v>72000000</v>
      </c>
      <c r="G47" s="115">
        <v>98043306.560000002</v>
      </c>
      <c r="H47" s="78">
        <v>101854620.06999999</v>
      </c>
      <c r="I47" s="78">
        <v>103781314.92</v>
      </c>
      <c r="J47" s="78">
        <v>102560087.19</v>
      </c>
      <c r="K47" s="73">
        <v>406239328.74000001</v>
      </c>
      <c r="L47" s="115">
        <v>116434436.36</v>
      </c>
      <c r="M47" s="78">
        <v>127047940.19</v>
      </c>
      <c r="N47" s="78">
        <v>130391512.13</v>
      </c>
      <c r="O47" s="78">
        <v>144498900.03</v>
      </c>
      <c r="P47" s="79">
        <v>518372788.71000004</v>
      </c>
      <c r="Q47" s="115">
        <v>61735871</v>
      </c>
      <c r="R47" s="78">
        <v>32204502.119999997</v>
      </c>
      <c r="S47" s="78">
        <v>37942923.82</v>
      </c>
      <c r="T47" s="78">
        <v>26667413.180000007</v>
      </c>
      <c r="U47" s="73">
        <v>158550710.12</v>
      </c>
      <c r="V47" s="73">
        <v>2000000</v>
      </c>
      <c r="W47" s="73">
        <v>6000000</v>
      </c>
      <c r="X47" s="73">
        <v>6000000</v>
      </c>
      <c r="Y47" s="73">
        <v>6000000</v>
      </c>
      <c r="Z47" s="73">
        <v>20000000</v>
      </c>
      <c r="AA47" s="76">
        <v>1175162827.5700002</v>
      </c>
    </row>
    <row r="48" spans="1:27" x14ac:dyDescent="0.25">
      <c r="A48" s="80" t="s">
        <v>9</v>
      </c>
      <c r="B48" s="110">
        <v>2052531.98</v>
      </c>
      <c r="C48" s="81">
        <v>1624855.81</v>
      </c>
      <c r="D48" s="81">
        <v>1867885.87</v>
      </c>
      <c r="E48" s="81">
        <v>1930230.2900000005</v>
      </c>
      <c r="F48" s="82">
        <v>7475503.9500000011</v>
      </c>
      <c r="G48" s="110">
        <v>17800222.23</v>
      </c>
      <c r="H48" s="81">
        <v>9758906.0399999991</v>
      </c>
      <c r="I48" s="81">
        <v>7888918.3399999999</v>
      </c>
      <c r="J48" s="81">
        <v>19750458.240000006</v>
      </c>
      <c r="K48" s="82">
        <v>55198504.850000009</v>
      </c>
      <c r="L48" s="110">
        <v>10304768.49</v>
      </c>
      <c r="M48" s="81">
        <v>16358285.57</v>
      </c>
      <c r="N48" s="81">
        <v>9413191.3999999985</v>
      </c>
      <c r="O48" s="81">
        <v>17018958.149999999</v>
      </c>
      <c r="P48" s="83">
        <v>53095203.609999999</v>
      </c>
      <c r="Q48" s="110">
        <v>38920428</v>
      </c>
      <c r="R48" s="81">
        <v>7823156.0900000073</v>
      </c>
      <c r="S48" s="81">
        <v>2938617.4399999948</v>
      </c>
      <c r="T48" s="81">
        <v>1104344.9200000046</v>
      </c>
      <c r="U48" s="82">
        <v>50786546.450000003</v>
      </c>
      <c r="V48" s="82">
        <v>1049928</v>
      </c>
      <c r="W48" s="82">
        <v>258249</v>
      </c>
      <c r="X48" s="82">
        <v>185481</v>
      </c>
      <c r="Y48" s="82">
        <v>913025.77</v>
      </c>
      <c r="Z48" s="82">
        <v>2406683.77</v>
      </c>
      <c r="AA48" s="84">
        <v>168962442.63000003</v>
      </c>
    </row>
    <row r="49" spans="1:28" x14ac:dyDescent="0.25">
      <c r="A49" s="85" t="s">
        <v>10</v>
      </c>
      <c r="B49" s="33">
        <v>3600939.79</v>
      </c>
      <c r="C49" s="81">
        <v>17424907.300000001</v>
      </c>
      <c r="D49" s="86">
        <v>13624480.209999997</v>
      </c>
      <c r="E49" s="81">
        <v>11865850.520000003</v>
      </c>
      <c r="F49" s="82">
        <v>46516177.82</v>
      </c>
      <c r="G49" s="33">
        <v>45268729.170000002</v>
      </c>
      <c r="H49" s="81">
        <v>13695324.579999998</v>
      </c>
      <c r="I49" s="86">
        <v>10268074.030000001</v>
      </c>
      <c r="J49" s="81">
        <v>62201813.310000002</v>
      </c>
      <c r="K49" s="82">
        <v>131433941.09</v>
      </c>
      <c r="L49" s="33">
        <v>23700750.700000003</v>
      </c>
      <c r="M49" s="81">
        <v>60062225.500000007</v>
      </c>
      <c r="N49" s="86">
        <v>39069368.309999995</v>
      </c>
      <c r="O49" s="81">
        <v>40911578.770000011</v>
      </c>
      <c r="P49" s="83">
        <v>163743923.28000003</v>
      </c>
      <c r="Q49" s="33">
        <v>10850262.41</v>
      </c>
      <c r="R49" s="81">
        <v>21478684.050000001</v>
      </c>
      <c r="S49" s="86">
        <v>20685413.689999998</v>
      </c>
      <c r="T49" s="81">
        <v>13384850.900000002</v>
      </c>
      <c r="U49" s="82">
        <v>66399211.049999997</v>
      </c>
      <c r="V49" s="82">
        <v>10159007</v>
      </c>
      <c r="W49" s="82">
        <v>8181781</v>
      </c>
      <c r="X49" s="82">
        <v>1131476</v>
      </c>
      <c r="Y49" s="82">
        <v>6505408.6600000001</v>
      </c>
      <c r="Z49" s="82">
        <v>25977672.66</v>
      </c>
      <c r="AA49" s="84">
        <v>434070925.9000001</v>
      </c>
    </row>
    <row r="50" spans="1:28" x14ac:dyDescent="0.25">
      <c r="A50" s="85" t="s">
        <v>11</v>
      </c>
      <c r="B50" s="33">
        <v>21114.01</v>
      </c>
      <c r="C50" s="81">
        <v>28025.7</v>
      </c>
      <c r="D50" s="86">
        <v>27292.040000000005</v>
      </c>
      <c r="E50" s="81">
        <v>42072.460000000006</v>
      </c>
      <c r="F50" s="82">
        <v>118504.21</v>
      </c>
      <c r="G50" s="33">
        <v>75951.490000000005</v>
      </c>
      <c r="H50" s="81">
        <v>19404.239999999991</v>
      </c>
      <c r="I50" s="86">
        <v>31923.710000000006</v>
      </c>
      <c r="J50" s="81">
        <v>147519.31</v>
      </c>
      <c r="K50" s="82">
        <v>274798.75</v>
      </c>
      <c r="L50" s="33">
        <v>123912.18</v>
      </c>
      <c r="M50" s="81">
        <v>83487.239999999991</v>
      </c>
      <c r="N50" s="86">
        <v>109974.44000000003</v>
      </c>
      <c r="O50" s="81">
        <v>143838.62000000002</v>
      </c>
      <c r="P50" s="83">
        <v>461212.48</v>
      </c>
      <c r="Q50" s="33">
        <v>294</v>
      </c>
      <c r="R50" s="81">
        <v>2140.2399999999998</v>
      </c>
      <c r="S50" s="86">
        <v>707.03000000000009</v>
      </c>
      <c r="T50" s="81">
        <v>18247.09</v>
      </c>
      <c r="U50" s="82">
        <v>21388.36</v>
      </c>
      <c r="V50" s="82">
        <v>0</v>
      </c>
      <c r="W50" s="82">
        <v>0</v>
      </c>
      <c r="X50" s="82">
        <v>0</v>
      </c>
      <c r="Y50" s="82">
        <v>0</v>
      </c>
      <c r="Z50" s="82">
        <v>0</v>
      </c>
      <c r="AA50" s="84">
        <v>875903.79999999993</v>
      </c>
    </row>
    <row r="51" spans="1:28" x14ac:dyDescent="0.25">
      <c r="A51" s="85" t="s">
        <v>12</v>
      </c>
      <c r="B51" s="33">
        <v>16527310.609999999</v>
      </c>
      <c r="C51" s="81">
        <v>20285067.899999999</v>
      </c>
      <c r="D51" s="86">
        <v>19658218.740000002</v>
      </c>
      <c r="E51" s="81">
        <v>19165424.450000003</v>
      </c>
      <c r="F51" s="82">
        <v>75636021.700000003</v>
      </c>
      <c r="G51" s="33">
        <v>50220546.009999998</v>
      </c>
      <c r="H51" s="81">
        <v>46373637.509999998</v>
      </c>
      <c r="I51" s="86">
        <v>45733044.820000015</v>
      </c>
      <c r="J51" s="81">
        <v>44823671.330000006</v>
      </c>
      <c r="K51" s="82">
        <v>187150899.67000002</v>
      </c>
      <c r="L51" s="33">
        <v>45141593.579999998</v>
      </c>
      <c r="M51" s="81">
        <v>53537003.640000001</v>
      </c>
      <c r="N51" s="86">
        <v>46802787.459999979</v>
      </c>
      <c r="O51" s="81">
        <v>46616230.930000015</v>
      </c>
      <c r="P51" s="83">
        <v>192097615.60999998</v>
      </c>
      <c r="Q51" s="33">
        <v>4610469.13</v>
      </c>
      <c r="R51" s="81">
        <v>9383857.0099999998</v>
      </c>
      <c r="S51" s="86">
        <v>7445637.370000001</v>
      </c>
      <c r="T51" s="81">
        <v>7214969.3900000025</v>
      </c>
      <c r="U51" s="82">
        <v>28654932.900000006</v>
      </c>
      <c r="V51" s="82">
        <v>0</v>
      </c>
      <c r="W51" s="82">
        <v>0</v>
      </c>
      <c r="X51" s="82">
        <v>0</v>
      </c>
      <c r="Y51" s="82">
        <v>0</v>
      </c>
      <c r="Z51" s="82">
        <v>0</v>
      </c>
      <c r="AA51" s="84">
        <v>483539469.88</v>
      </c>
    </row>
    <row r="52" spans="1:28" x14ac:dyDescent="0.25">
      <c r="A52" s="85" t="s">
        <v>13</v>
      </c>
      <c r="B52" s="33">
        <v>1185639</v>
      </c>
      <c r="C52" s="81">
        <v>1206441.96</v>
      </c>
      <c r="D52" s="86">
        <v>1260284.75</v>
      </c>
      <c r="E52" s="81">
        <v>1179586.4000000004</v>
      </c>
      <c r="F52" s="82">
        <v>4831952.1100000003</v>
      </c>
      <c r="G52" s="33">
        <v>3665424.34</v>
      </c>
      <c r="H52" s="81">
        <v>2475130.38</v>
      </c>
      <c r="I52" s="86">
        <v>2495033.25</v>
      </c>
      <c r="J52" s="81">
        <v>2549438.3800000008</v>
      </c>
      <c r="K52" s="82">
        <v>11185026.35</v>
      </c>
      <c r="L52" s="33">
        <v>3747155.29</v>
      </c>
      <c r="M52" s="81">
        <v>3332682.5300000003</v>
      </c>
      <c r="N52" s="86">
        <v>3239251.51</v>
      </c>
      <c r="O52" s="81">
        <v>2927195.4099999997</v>
      </c>
      <c r="P52" s="83">
        <v>13246284.74</v>
      </c>
      <c r="Q52" s="33">
        <v>320681.75</v>
      </c>
      <c r="R52" s="81">
        <v>495187.1</v>
      </c>
      <c r="S52" s="86">
        <v>546325.30000000005</v>
      </c>
      <c r="T52" s="81">
        <v>415294.07999999996</v>
      </c>
      <c r="U52" s="82">
        <v>1777488.23</v>
      </c>
      <c r="V52" s="82">
        <v>0</v>
      </c>
      <c r="W52" s="82">
        <v>0</v>
      </c>
      <c r="X52" s="82">
        <v>0</v>
      </c>
      <c r="Y52" s="82">
        <v>0</v>
      </c>
      <c r="Z52" s="82">
        <v>0</v>
      </c>
      <c r="AA52" s="84">
        <v>31040751.430000003</v>
      </c>
    </row>
    <row r="53" spans="1:28" x14ac:dyDescent="0.25">
      <c r="A53" s="85" t="s">
        <v>14</v>
      </c>
      <c r="B53" s="33">
        <v>1903048.15</v>
      </c>
      <c r="C53" s="81">
        <v>2349784.3800000004</v>
      </c>
      <c r="D53" s="86">
        <v>2275106.7299999991</v>
      </c>
      <c r="E53" s="81">
        <v>2215746.3199999998</v>
      </c>
      <c r="F53" s="82">
        <v>8743685.5800000001</v>
      </c>
      <c r="G53" s="33">
        <v>4988267.6100000003</v>
      </c>
      <c r="H53" s="81">
        <v>4826534.8400000008</v>
      </c>
      <c r="I53" s="86">
        <v>4671378.5299999993</v>
      </c>
      <c r="J53" s="81">
        <v>4457496.879999999</v>
      </c>
      <c r="K53" s="82">
        <v>18943677.859999999</v>
      </c>
      <c r="L53" s="33">
        <v>5124377.9799999995</v>
      </c>
      <c r="M53" s="81">
        <v>6130859.2999999998</v>
      </c>
      <c r="N53" s="86">
        <v>5283966.0500000026</v>
      </c>
      <c r="O53" s="81">
        <v>5396400.6099999994</v>
      </c>
      <c r="P53" s="83">
        <v>21935603.940000001</v>
      </c>
      <c r="Q53" s="33">
        <v>675429.90999999992</v>
      </c>
      <c r="R53" s="81">
        <v>1329341.9600000002</v>
      </c>
      <c r="S53" s="86">
        <v>1064117.1799999997</v>
      </c>
      <c r="T53" s="81">
        <v>1028779.5600000004</v>
      </c>
      <c r="U53" s="82">
        <v>4097668.6100000003</v>
      </c>
      <c r="V53" s="82">
        <v>0</v>
      </c>
      <c r="W53" s="82">
        <v>0</v>
      </c>
      <c r="X53" s="82">
        <v>0</v>
      </c>
      <c r="Y53" s="82">
        <v>0</v>
      </c>
      <c r="Z53" s="82">
        <v>0</v>
      </c>
      <c r="AA53" s="84">
        <v>53720635.989999995</v>
      </c>
    </row>
    <row r="54" spans="1:28" x14ac:dyDescent="0.25">
      <c r="A54" s="85" t="s">
        <v>15</v>
      </c>
      <c r="B54" s="33">
        <v>1167880.9099999999</v>
      </c>
      <c r="C54" s="81">
        <v>1124958.6100000001</v>
      </c>
      <c r="D54" s="86">
        <v>1136602.3599999996</v>
      </c>
      <c r="E54" s="81">
        <v>1219756.7199999995</v>
      </c>
      <c r="F54" s="82">
        <v>4649198.5999999996</v>
      </c>
      <c r="G54" s="33">
        <v>2742549.67</v>
      </c>
      <c r="H54" s="81">
        <v>2590877.88</v>
      </c>
      <c r="I54" s="86">
        <v>2633989.16</v>
      </c>
      <c r="J54" s="81">
        <v>2708501.5699999994</v>
      </c>
      <c r="K54" s="82">
        <v>10675918.279999999</v>
      </c>
      <c r="L54" s="33">
        <v>925429.43</v>
      </c>
      <c r="M54" s="81">
        <v>1357081.2700000003</v>
      </c>
      <c r="N54" s="86">
        <v>1544531.4999999995</v>
      </c>
      <c r="O54" s="81">
        <v>1356250.1199999999</v>
      </c>
      <c r="P54" s="83">
        <v>5183292.3199999994</v>
      </c>
      <c r="Q54" s="33">
        <v>567392.57999999996</v>
      </c>
      <c r="R54" s="81">
        <v>642304.05000000005</v>
      </c>
      <c r="S54" s="86">
        <v>521116.73000000004</v>
      </c>
      <c r="T54" s="81">
        <v>521686.11999999988</v>
      </c>
      <c r="U54" s="82">
        <v>2252499.4799999995</v>
      </c>
      <c r="V54" s="82">
        <v>145010</v>
      </c>
      <c r="W54" s="82">
        <v>141338</v>
      </c>
      <c r="X54" s="82">
        <v>140552</v>
      </c>
      <c r="Y54" s="82">
        <v>123006</v>
      </c>
      <c r="Z54" s="82">
        <v>549906</v>
      </c>
      <c r="AA54" s="84">
        <v>23310814.68</v>
      </c>
    </row>
    <row r="55" spans="1:28" x14ac:dyDescent="0.25">
      <c r="A55" s="85" t="s">
        <v>16</v>
      </c>
      <c r="B55" s="33">
        <v>936016.96</v>
      </c>
      <c r="C55" s="81">
        <v>738049.84000000008</v>
      </c>
      <c r="D55" s="86">
        <v>951270.24</v>
      </c>
      <c r="E55" s="81">
        <v>835606.58999999985</v>
      </c>
      <c r="F55" s="82">
        <v>3460943.63</v>
      </c>
      <c r="G55" s="33">
        <v>54080.22</v>
      </c>
      <c r="H55" s="81">
        <v>54385.240000000005</v>
      </c>
      <c r="I55" s="86">
        <v>52190.119999999981</v>
      </c>
      <c r="J55" s="81">
        <v>54012.010000000009</v>
      </c>
      <c r="K55" s="82">
        <v>214667.59</v>
      </c>
      <c r="L55" s="33">
        <v>53412.21</v>
      </c>
      <c r="M55" s="81">
        <v>68868.72</v>
      </c>
      <c r="N55" s="86">
        <v>657017.08000000007</v>
      </c>
      <c r="O55" s="81">
        <v>44963.97000000003</v>
      </c>
      <c r="P55" s="83">
        <v>824261.98</v>
      </c>
      <c r="Q55" s="33">
        <v>165178</v>
      </c>
      <c r="R55" s="81">
        <v>133516</v>
      </c>
      <c r="S55" s="86">
        <v>157619.40999999997</v>
      </c>
      <c r="T55" s="81">
        <v>167854.58000000002</v>
      </c>
      <c r="U55" s="82">
        <v>624167.99</v>
      </c>
      <c r="V55" s="82">
        <v>0</v>
      </c>
      <c r="W55" s="82">
        <v>0</v>
      </c>
      <c r="X55" s="82">
        <v>0</v>
      </c>
      <c r="Y55" s="82">
        <v>0</v>
      </c>
      <c r="Z55" s="82">
        <v>0</v>
      </c>
      <c r="AA55" s="84">
        <v>5124041.1899999995</v>
      </c>
    </row>
    <row r="56" spans="1:28" ht="15.75" thickBot="1" x14ac:dyDescent="0.3">
      <c r="A56" s="85" t="s">
        <v>17</v>
      </c>
      <c r="B56" s="33">
        <v>186290.84</v>
      </c>
      <c r="C56" s="81">
        <v>115692.51999999999</v>
      </c>
      <c r="D56" s="86">
        <v>33797.47000000003</v>
      </c>
      <c r="E56" s="81">
        <v>-272742.06000000006</v>
      </c>
      <c r="F56" s="82">
        <v>63038.76999999996</v>
      </c>
      <c r="G56" s="33">
        <v>313028.63</v>
      </c>
      <c r="H56" s="81">
        <v>312290.71999999997</v>
      </c>
      <c r="I56" s="86">
        <v>326781.70000000007</v>
      </c>
      <c r="J56" s="81">
        <v>323695.31000000006</v>
      </c>
      <c r="K56" s="82">
        <v>1275796.3600000001</v>
      </c>
      <c r="L56" s="33">
        <v>259527.12</v>
      </c>
      <c r="M56" s="81">
        <v>1941633.6</v>
      </c>
      <c r="N56" s="86">
        <v>562402.75000000035</v>
      </c>
      <c r="O56" s="81">
        <v>-443080.08000000037</v>
      </c>
      <c r="P56" s="83">
        <v>2320483.39</v>
      </c>
      <c r="Q56" s="33">
        <v>17321.97</v>
      </c>
      <c r="R56" s="81">
        <v>25808.15</v>
      </c>
      <c r="S56" s="86">
        <v>9306.3200000000015</v>
      </c>
      <c r="T56" s="81">
        <v>10406.799999999999</v>
      </c>
      <c r="U56" s="82">
        <v>62843.240000000005</v>
      </c>
      <c r="V56" s="82">
        <v>0</v>
      </c>
      <c r="W56" s="82">
        <v>0</v>
      </c>
      <c r="X56" s="82">
        <v>0</v>
      </c>
      <c r="Y56" s="82">
        <v>0</v>
      </c>
      <c r="Z56" s="82">
        <v>0</v>
      </c>
      <c r="AA56" s="84">
        <v>3722161.7600000007</v>
      </c>
    </row>
    <row r="57" spans="1:28" ht="15.75" thickBot="1" x14ac:dyDescent="0.3">
      <c r="A57" s="92" t="s">
        <v>18</v>
      </c>
      <c r="B57" s="111">
        <v>27580772.25</v>
      </c>
      <c r="C57" s="93">
        <v>44897784.019999981</v>
      </c>
      <c r="D57" s="93">
        <v>40834938.410000011</v>
      </c>
      <c r="E57" s="93">
        <v>38181531.690000042</v>
      </c>
      <c r="F57" s="94">
        <v>151495026.37000003</v>
      </c>
      <c r="G57" s="111">
        <v>125128799.37</v>
      </c>
      <c r="H57" s="93">
        <v>80106491.430000022</v>
      </c>
      <c r="I57" s="93">
        <v>74101333.659999967</v>
      </c>
      <c r="J57" s="93">
        <v>137016606.33999997</v>
      </c>
      <c r="K57" s="94">
        <v>416353230.79999995</v>
      </c>
      <c r="L57" s="111">
        <v>89380926.980000019</v>
      </c>
      <c r="M57" s="93">
        <v>142872127.37</v>
      </c>
      <c r="N57" s="93">
        <v>106682490.49999994</v>
      </c>
      <c r="O57" s="93">
        <v>113972336.50000003</v>
      </c>
      <c r="P57" s="95">
        <v>452907881.35000002</v>
      </c>
      <c r="Q57" s="111">
        <v>56127457.75</v>
      </c>
      <c r="R57" s="93">
        <v>41313994.650000013</v>
      </c>
      <c r="S57" s="93">
        <v>33368860.469999976</v>
      </c>
      <c r="T57" s="93">
        <v>23866433.440000027</v>
      </c>
      <c r="U57" s="94">
        <v>154676746.31</v>
      </c>
      <c r="V57" s="94">
        <v>11353945</v>
      </c>
      <c r="W57" s="94">
        <v>8581368</v>
      </c>
      <c r="X57" s="94">
        <v>1457509</v>
      </c>
      <c r="Y57" s="94">
        <v>7541440.4299999997</v>
      </c>
      <c r="Z57" s="94">
        <v>28934262.43</v>
      </c>
      <c r="AA57" s="96">
        <v>1204367147.26</v>
      </c>
    </row>
    <row r="58" spans="1:28" ht="15.75" thickBot="1" x14ac:dyDescent="0.3">
      <c r="A58" s="92" t="s">
        <v>19</v>
      </c>
      <c r="B58" s="111">
        <v>8813560.200000003</v>
      </c>
      <c r="C58" s="93">
        <v>-10376643.079999983</v>
      </c>
      <c r="D58" s="93">
        <v>-5694752.7100000083</v>
      </c>
      <c r="E58" s="93">
        <v>-895810.17000003159</v>
      </c>
      <c r="F58" s="94">
        <v>-8153645.7600000203</v>
      </c>
      <c r="G58" s="111">
        <v>-27085492.810000002</v>
      </c>
      <c r="H58" s="93">
        <v>21748128.639999978</v>
      </c>
      <c r="I58" s="93">
        <v>29679981.260000046</v>
      </c>
      <c r="J58" s="93">
        <v>-34456519.149999991</v>
      </c>
      <c r="K58" s="94">
        <v>-10113902.059999969</v>
      </c>
      <c r="L58" s="111">
        <v>27053509.379999984</v>
      </c>
      <c r="M58" s="93">
        <v>-15824187.180000003</v>
      </c>
      <c r="N58" s="93">
        <v>23709021.630000062</v>
      </c>
      <c r="O58" s="93">
        <v>30526563.529999979</v>
      </c>
      <c r="P58" s="95">
        <v>65464907.360000022</v>
      </c>
      <c r="Q58" s="111">
        <v>5608413.2500000019</v>
      </c>
      <c r="R58" s="93">
        <v>-9109492.530000018</v>
      </c>
      <c r="S58" s="93">
        <v>4574063.3500000238</v>
      </c>
      <c r="T58" s="93">
        <v>2800979.7399999797</v>
      </c>
      <c r="U58" s="94">
        <v>3873963.8099999875</v>
      </c>
      <c r="V58" s="94">
        <v>-9353945</v>
      </c>
      <c r="W58" s="94">
        <v>-2581368</v>
      </c>
      <c r="X58" s="94">
        <v>4542491</v>
      </c>
      <c r="Y58" s="94">
        <v>-1541440.4299999997</v>
      </c>
      <c r="Z58" s="94">
        <v>-8934262.4299999997</v>
      </c>
      <c r="AA58" s="96">
        <v>42137060.920000024</v>
      </c>
    </row>
    <row r="59" spans="1:28" ht="15.75" thickBot="1" x14ac:dyDescent="0.3">
      <c r="A59" s="97" t="s">
        <v>20</v>
      </c>
      <c r="B59" s="112">
        <v>-3907796.33</v>
      </c>
      <c r="C59" s="98">
        <v>-4802883.709999999</v>
      </c>
      <c r="D59" s="98">
        <v>-5632760.3200000003</v>
      </c>
      <c r="E59" s="98">
        <v>-6024276.629999999</v>
      </c>
      <c r="F59" s="99">
        <v>-20367716.989999998</v>
      </c>
      <c r="G59" s="112">
        <v>-16466054.050000001</v>
      </c>
      <c r="H59" s="98">
        <v>-15088999.380000001</v>
      </c>
      <c r="I59" s="98">
        <v>-16237210.429999996</v>
      </c>
      <c r="J59" s="98">
        <v>-25755005.360000007</v>
      </c>
      <c r="K59" s="99">
        <v>-73547269.219999999</v>
      </c>
      <c r="L59" s="112">
        <v>-16960627.66</v>
      </c>
      <c r="M59" s="98">
        <v>-19355845.290000003</v>
      </c>
      <c r="N59" s="98">
        <v>-20996361.860000003</v>
      </c>
      <c r="O59" s="98">
        <v>-23101782.81000001</v>
      </c>
      <c r="P59" s="100">
        <v>-80414617.620000005</v>
      </c>
      <c r="Q59" s="112">
        <v>-2861563.01</v>
      </c>
      <c r="R59" s="98">
        <v>-4095610.8300000005</v>
      </c>
      <c r="S59" s="98">
        <v>-4165585.7900000014</v>
      </c>
      <c r="T59" s="98">
        <v>-4295817.290000001</v>
      </c>
      <c r="U59" s="99">
        <v>-15418576.920000002</v>
      </c>
      <c r="V59" s="99">
        <v>0</v>
      </c>
      <c r="W59" s="99">
        <v>-469456.54</v>
      </c>
      <c r="X59" s="99">
        <v>-46845.869999999995</v>
      </c>
      <c r="Y59" s="99">
        <v>-134638.23000000004</v>
      </c>
      <c r="Z59" s="99">
        <v>-650940.64</v>
      </c>
      <c r="AA59" s="101">
        <v>-190399121.38999999</v>
      </c>
    </row>
    <row r="60" spans="1:28" ht="15.75" thickBot="1" x14ac:dyDescent="0.3">
      <c r="A60" s="92" t="s">
        <v>21</v>
      </c>
      <c r="B60" s="111">
        <v>4905763.8700000029</v>
      </c>
      <c r="C60" s="93">
        <v>-15179526.789999982</v>
      </c>
      <c r="D60" s="93">
        <v>-11327513.030000011</v>
      </c>
      <c r="E60" s="93">
        <v>-6920086.800000025</v>
      </c>
      <c r="F60" s="94">
        <v>-28521362.750000015</v>
      </c>
      <c r="G60" s="111">
        <v>-43551546.859999999</v>
      </c>
      <c r="H60" s="93">
        <v>6659129.2599999746</v>
      </c>
      <c r="I60" s="93">
        <v>13442770.830000049</v>
      </c>
      <c r="J60" s="93">
        <v>-60211524.509999998</v>
      </c>
      <c r="K60" s="94">
        <v>-83661171.279999971</v>
      </c>
      <c r="L60" s="111">
        <v>10092881.719999984</v>
      </c>
      <c r="M60" s="93">
        <v>-35180032.470000006</v>
      </c>
      <c r="N60" s="93">
        <v>2712659.7700000554</v>
      </c>
      <c r="O60" s="93">
        <v>7424780.7199999727</v>
      </c>
      <c r="P60" s="95">
        <v>-14949710.259999994</v>
      </c>
      <c r="Q60" s="111">
        <v>2746850.2400000021</v>
      </c>
      <c r="R60" s="93">
        <v>-13205103.360000018</v>
      </c>
      <c r="S60" s="93">
        <v>408477.56000002101</v>
      </c>
      <c r="T60" s="93">
        <v>-1494837.5500000222</v>
      </c>
      <c r="U60" s="94">
        <v>-11544613.110000018</v>
      </c>
      <c r="V60" s="94">
        <v>-9353945</v>
      </c>
      <c r="W60" s="94">
        <v>-3050824.5399999991</v>
      </c>
      <c r="X60" s="94">
        <v>4495645.129999999</v>
      </c>
      <c r="Y60" s="94">
        <v>-1676078.6600000001</v>
      </c>
      <c r="Z60" s="94">
        <v>-9585203.0700000003</v>
      </c>
      <c r="AA60" s="96">
        <v>-148262060.47</v>
      </c>
    </row>
    <row r="61" spans="1:28" ht="15.75" thickBot="1" x14ac:dyDescent="0.3">
      <c r="A61" s="97" t="s">
        <v>22</v>
      </c>
      <c r="B61" s="112">
        <v>-785165.29</v>
      </c>
      <c r="C61" s="98">
        <v>-2261255.0099999998</v>
      </c>
      <c r="D61" s="98">
        <v>-2217697.6400000006</v>
      </c>
      <c r="E61" s="98">
        <v>-7282505.1799999978</v>
      </c>
      <c r="F61" s="99">
        <v>-12546623.119999997</v>
      </c>
      <c r="G61" s="112">
        <v>-3345553.2800000003</v>
      </c>
      <c r="H61" s="98">
        <v>-4010552.9899999993</v>
      </c>
      <c r="I61" s="98">
        <v>-3122830.01</v>
      </c>
      <c r="J61" s="98">
        <v>-45450911.890000001</v>
      </c>
      <c r="K61" s="99">
        <v>-55929848.169999994</v>
      </c>
      <c r="L61" s="112">
        <v>-2494383.8499999996</v>
      </c>
      <c r="M61" s="98">
        <v>-7309796.2800000003</v>
      </c>
      <c r="N61" s="98">
        <v>-7477262.3999999994</v>
      </c>
      <c r="O61" s="98">
        <v>-24305950.280000016</v>
      </c>
      <c r="P61" s="100">
        <v>-41587392.810000017</v>
      </c>
      <c r="Q61" s="112">
        <v>-1356931.32</v>
      </c>
      <c r="R61" s="98">
        <v>-2063739.2699999998</v>
      </c>
      <c r="S61" s="98">
        <v>-693828.8</v>
      </c>
      <c r="T61" s="98">
        <v>-4576951.4400000013</v>
      </c>
      <c r="U61" s="99">
        <v>-8691450.8300000019</v>
      </c>
      <c r="V61" s="99">
        <v>0</v>
      </c>
      <c r="W61" s="99">
        <v>-838724.59</v>
      </c>
      <c r="X61" s="99">
        <v>-16800.169999999925</v>
      </c>
      <c r="Y61" s="99">
        <v>-2965362.49</v>
      </c>
      <c r="Z61" s="99">
        <v>-3820887.25</v>
      </c>
      <c r="AA61" s="101">
        <v>-122576202.18000001</v>
      </c>
    </row>
    <row r="62" spans="1:28" ht="15.75" thickBot="1" x14ac:dyDescent="0.3">
      <c r="A62" s="92" t="s">
        <v>23</v>
      </c>
      <c r="B62" s="111">
        <v>4120598.5800000029</v>
      </c>
      <c r="C62" s="93">
        <v>-17440781.799999982</v>
      </c>
      <c r="D62" s="93">
        <v>-13545210.670000009</v>
      </c>
      <c r="E62" s="93">
        <v>-14202591.980000034</v>
      </c>
      <c r="F62" s="94">
        <v>-41067985.87000002</v>
      </c>
      <c r="G62" s="111">
        <v>-46897100.140000001</v>
      </c>
      <c r="H62" s="93">
        <v>2648576.2699999758</v>
      </c>
      <c r="I62" s="93">
        <v>10319940.820000049</v>
      </c>
      <c r="J62" s="93">
        <v>-105662436.39999999</v>
      </c>
      <c r="K62" s="94">
        <v>-139591019.44999996</v>
      </c>
      <c r="L62" s="111">
        <v>7598497.8699999843</v>
      </c>
      <c r="M62" s="93">
        <v>-42489828.750000007</v>
      </c>
      <c r="N62" s="93">
        <v>-4764602.6299999412</v>
      </c>
      <c r="O62" s="93">
        <v>-16881169.56000004</v>
      </c>
      <c r="P62" s="95">
        <v>-56537103.070000008</v>
      </c>
      <c r="Q62" s="111">
        <v>1389918.9200000013</v>
      </c>
      <c r="R62" s="93">
        <v>-15268842.630000018</v>
      </c>
      <c r="S62" s="93">
        <v>-285351.23999997927</v>
      </c>
      <c r="T62" s="93">
        <v>-6071788.9900000226</v>
      </c>
      <c r="U62" s="94">
        <v>-20236063.94000002</v>
      </c>
      <c r="V62" s="94">
        <v>-9353945</v>
      </c>
      <c r="W62" s="94">
        <v>-3889549.129999999</v>
      </c>
      <c r="X62" s="94">
        <v>4478844.959999999</v>
      </c>
      <c r="Y62" s="94">
        <v>-4641441.1500000004</v>
      </c>
      <c r="Z62" s="94">
        <v>-13406090.32</v>
      </c>
      <c r="AA62" s="96">
        <v>-270838262.65000004</v>
      </c>
    </row>
    <row r="63" spans="1:28" x14ac:dyDescent="0.25">
      <c r="AB63" s="65"/>
    </row>
    <row r="64" spans="1:28" ht="15.75" thickBot="1" x14ac:dyDescent="0.3">
      <c r="P64" s="116"/>
      <c r="AA64" s="65"/>
    </row>
    <row r="65" spans="1:27" ht="30.75" thickBot="1" x14ac:dyDescent="0.3">
      <c r="A65" s="159" t="s">
        <v>2</v>
      </c>
      <c r="B65" s="106" t="s">
        <v>36</v>
      </c>
      <c r="C65" s="107" t="s">
        <v>37</v>
      </c>
      <c r="D65" s="107" t="s">
        <v>38</v>
      </c>
      <c r="E65" s="107" t="s">
        <v>39</v>
      </c>
      <c r="F65" s="67" t="s">
        <v>6</v>
      </c>
      <c r="G65" s="106" t="s">
        <v>36</v>
      </c>
      <c r="H65" s="107" t="s">
        <v>37</v>
      </c>
      <c r="I65" s="107" t="s">
        <v>38</v>
      </c>
      <c r="J65" s="107" t="s">
        <v>39</v>
      </c>
      <c r="K65" s="67" t="s">
        <v>6</v>
      </c>
      <c r="L65" s="106" t="s">
        <v>36</v>
      </c>
      <c r="M65" s="107" t="s">
        <v>37</v>
      </c>
      <c r="N65" s="107" t="s">
        <v>38</v>
      </c>
      <c r="O65" s="107" t="s">
        <v>39</v>
      </c>
      <c r="P65" s="67" t="s">
        <v>6</v>
      </c>
      <c r="Q65" s="106" t="s">
        <v>36</v>
      </c>
      <c r="R65" s="107" t="s">
        <v>37</v>
      </c>
      <c r="S65" s="107" t="s">
        <v>38</v>
      </c>
      <c r="T65" s="107" t="s">
        <v>39</v>
      </c>
      <c r="U65" s="67" t="s">
        <v>6</v>
      </c>
      <c r="V65" s="106" t="s">
        <v>36</v>
      </c>
      <c r="W65" s="107" t="s">
        <v>37</v>
      </c>
      <c r="X65" s="107" t="s">
        <v>38</v>
      </c>
      <c r="Y65" s="107" t="s">
        <v>39</v>
      </c>
      <c r="Z65" s="67" t="s">
        <v>6</v>
      </c>
      <c r="AA65" s="71" t="s">
        <v>41</v>
      </c>
    </row>
    <row r="66" spans="1:27" ht="15.75" thickBot="1" x14ac:dyDescent="0.3">
      <c r="A66" s="160" t="s">
        <v>47</v>
      </c>
      <c r="B66" s="136"/>
      <c r="C66" s="137"/>
      <c r="D66" s="137"/>
      <c r="E66" s="137"/>
      <c r="F66" s="154">
        <v>-7430980.6099999994</v>
      </c>
      <c r="G66" s="136"/>
      <c r="H66" s="137"/>
      <c r="I66" s="137"/>
      <c r="J66" s="137"/>
      <c r="K66" s="154">
        <v>-38979192.340000004</v>
      </c>
      <c r="L66" s="136"/>
      <c r="M66" s="137"/>
      <c r="N66" s="137"/>
      <c r="O66" s="137"/>
      <c r="P66" s="154">
        <v>-24454980.100000001</v>
      </c>
      <c r="Q66" s="136"/>
      <c r="R66" s="137"/>
      <c r="S66" s="137"/>
      <c r="T66" s="137"/>
      <c r="U66" s="158">
        <v>-4837776.2</v>
      </c>
      <c r="V66" s="136"/>
      <c r="W66" s="137"/>
      <c r="X66" s="137"/>
      <c r="Y66" s="137"/>
      <c r="Z66" s="154">
        <v>-2472076.73</v>
      </c>
      <c r="AA66" s="138">
        <f>F66+K66+P66+U66++Z66</f>
        <v>-78175005.980000019</v>
      </c>
    </row>
    <row r="67" spans="1:27" x14ac:dyDescent="0.25">
      <c r="A67" s="148" t="s">
        <v>43</v>
      </c>
      <c r="B67" s="139">
        <f>$F$67/4</f>
        <v>22900000</v>
      </c>
      <c r="C67" s="140">
        <f t="shared" ref="C67:E67" si="0">$F$67/4</f>
        <v>22900000</v>
      </c>
      <c r="D67" s="140">
        <f t="shared" si="0"/>
        <v>22900000</v>
      </c>
      <c r="E67" s="140">
        <f t="shared" si="0"/>
        <v>22900000</v>
      </c>
      <c r="F67" s="154">
        <v>91600000</v>
      </c>
      <c r="G67" s="139">
        <f>$K$67/4</f>
        <v>117025000</v>
      </c>
      <c r="H67" s="140">
        <f t="shared" ref="H67:J67" si="1">$K$67/4</f>
        <v>117025000</v>
      </c>
      <c r="I67" s="140">
        <f t="shared" si="1"/>
        <v>117025000</v>
      </c>
      <c r="J67" s="140">
        <f t="shared" si="1"/>
        <v>117025000</v>
      </c>
      <c r="K67" s="154">
        <v>468100000</v>
      </c>
      <c r="L67" s="139">
        <f>$P$67/4</f>
        <v>133575000</v>
      </c>
      <c r="M67" s="140">
        <f t="shared" ref="M67:O67" si="2">$P$67/4</f>
        <v>133575000</v>
      </c>
      <c r="N67" s="140">
        <f t="shared" si="2"/>
        <v>133575000</v>
      </c>
      <c r="O67" s="140">
        <f t="shared" si="2"/>
        <v>133575000</v>
      </c>
      <c r="P67" s="154">
        <v>534300000</v>
      </c>
      <c r="Q67" s="139">
        <f>$U$67/4</f>
        <v>32175000</v>
      </c>
      <c r="R67" s="140">
        <f t="shared" ref="R67:T67" si="3">$U$67/4</f>
        <v>32175000</v>
      </c>
      <c r="S67" s="140">
        <f t="shared" si="3"/>
        <v>32175000</v>
      </c>
      <c r="T67" s="140">
        <f t="shared" si="3"/>
        <v>32175000</v>
      </c>
      <c r="U67" s="154">
        <v>128700000</v>
      </c>
      <c r="V67" s="139">
        <f>$Z$67/4</f>
        <v>11250000</v>
      </c>
      <c r="W67" s="140">
        <f>$Z$67/4</f>
        <v>11250000</v>
      </c>
      <c r="X67" s="140">
        <f>$Z$67/4</f>
        <v>11250000</v>
      </c>
      <c r="Y67" s="140">
        <f>$Z$67/4</f>
        <v>11250000</v>
      </c>
      <c r="Z67" s="154">
        <v>45000000</v>
      </c>
      <c r="AA67" s="138">
        <f>F67+K67+P67+Z67+U67</f>
        <v>1267700000</v>
      </c>
    </row>
    <row r="68" spans="1:27" x14ac:dyDescent="0.25">
      <c r="A68" s="143" t="s">
        <v>44</v>
      </c>
      <c r="B68" s="147">
        <f>5975000*2+6005000</f>
        <v>17955000</v>
      </c>
      <c r="C68" s="144">
        <f>6005000*3</f>
        <v>18015000</v>
      </c>
      <c r="D68" s="144">
        <f>6005000*3</f>
        <v>18015000</v>
      </c>
      <c r="E68" s="144">
        <f>6005000*3</f>
        <v>18015000</v>
      </c>
      <c r="F68" s="155">
        <f>SUM(B68:E68)</f>
        <v>72000000</v>
      </c>
      <c r="G68" s="147">
        <f>31975000*2+33505000</f>
        <v>97455000</v>
      </c>
      <c r="H68" s="144">
        <f>33505000*3</f>
        <v>100515000</v>
      </c>
      <c r="I68" s="144">
        <f t="shared" ref="I68:J68" si="4">33505000*3</f>
        <v>100515000</v>
      </c>
      <c r="J68" s="144">
        <f t="shared" si="4"/>
        <v>100515000</v>
      </c>
      <c r="K68" s="155">
        <f>SUM(G68:J68)</f>
        <v>399000000</v>
      </c>
      <c r="L68" s="147">
        <f>36971083*2+39105783</f>
        <v>113047949</v>
      </c>
      <c r="M68" s="144">
        <f>39105783*3</f>
        <v>117317349</v>
      </c>
      <c r="N68" s="144">
        <f>39105783*3</f>
        <v>117317349</v>
      </c>
      <c r="O68" s="144">
        <f>39105783*2+39105787</f>
        <v>117317353</v>
      </c>
      <c r="P68" s="155">
        <f>SUM(L68:O68)</f>
        <v>465000000</v>
      </c>
      <c r="Q68" s="147">
        <f>7391667*2+7421667</f>
        <v>22205001</v>
      </c>
      <c r="R68" s="144">
        <f>7421667*3</f>
        <v>22265001</v>
      </c>
      <c r="S68" s="144">
        <f>7421667*3</f>
        <v>22265001</v>
      </c>
      <c r="T68" s="144">
        <f>7421667*2+7421663</f>
        <v>22264997</v>
      </c>
      <c r="U68" s="155">
        <f>SUM(Q68:T68)</f>
        <v>89000000</v>
      </c>
      <c r="V68" s="147">
        <v>2000000</v>
      </c>
      <c r="W68" s="144">
        <f>3*2000000</f>
        <v>6000000</v>
      </c>
      <c r="X68" s="144">
        <f t="shared" ref="X68:Y68" si="5">3*2000000</f>
        <v>6000000</v>
      </c>
      <c r="Y68" s="144">
        <f t="shared" si="5"/>
        <v>6000000</v>
      </c>
      <c r="Z68" s="155">
        <f>SUM(V68:Y68)</f>
        <v>20000000</v>
      </c>
      <c r="AA68" s="146">
        <f>F68+K68+P68+Z68+U68</f>
        <v>1045000000</v>
      </c>
    </row>
    <row r="69" spans="1:27" ht="15.75" thickBot="1" x14ac:dyDescent="0.3">
      <c r="A69" s="149" t="s">
        <v>45</v>
      </c>
      <c r="B69" s="150">
        <f>B68-B67</f>
        <v>-4945000</v>
      </c>
      <c r="C69" s="145">
        <f t="shared" ref="C69:AA69" si="6">C68-C67</f>
        <v>-4885000</v>
      </c>
      <c r="D69" s="145">
        <f t="shared" si="6"/>
        <v>-4885000</v>
      </c>
      <c r="E69" s="145">
        <f t="shared" si="6"/>
        <v>-4885000</v>
      </c>
      <c r="F69" s="156">
        <f>F68-F67</f>
        <v>-19600000</v>
      </c>
      <c r="G69" s="141">
        <f t="shared" si="6"/>
        <v>-19570000</v>
      </c>
      <c r="H69" s="142">
        <f t="shared" si="6"/>
        <v>-16510000</v>
      </c>
      <c r="I69" s="142">
        <f t="shared" si="6"/>
        <v>-16510000</v>
      </c>
      <c r="J69" s="142">
        <f t="shared" si="6"/>
        <v>-16510000</v>
      </c>
      <c r="K69" s="132">
        <f t="shared" si="6"/>
        <v>-69100000</v>
      </c>
      <c r="L69" s="141">
        <f t="shared" si="6"/>
        <v>-20527051</v>
      </c>
      <c r="M69" s="142">
        <f t="shared" si="6"/>
        <v>-16257651</v>
      </c>
      <c r="N69" s="142">
        <f t="shared" si="6"/>
        <v>-16257651</v>
      </c>
      <c r="O69" s="142">
        <f t="shared" si="6"/>
        <v>-16257647</v>
      </c>
      <c r="P69" s="132">
        <f t="shared" si="6"/>
        <v>-69300000</v>
      </c>
      <c r="Q69" s="141">
        <f t="shared" si="6"/>
        <v>-9969999</v>
      </c>
      <c r="R69" s="142">
        <f t="shared" si="6"/>
        <v>-9909999</v>
      </c>
      <c r="S69" s="142">
        <f t="shared" si="6"/>
        <v>-9909999</v>
      </c>
      <c r="T69" s="142">
        <f t="shared" si="6"/>
        <v>-9910003</v>
      </c>
      <c r="U69" s="132">
        <f t="shared" si="6"/>
        <v>-39700000</v>
      </c>
      <c r="V69" s="141">
        <f t="shared" si="6"/>
        <v>-9250000</v>
      </c>
      <c r="W69" s="142">
        <f t="shared" si="6"/>
        <v>-5250000</v>
      </c>
      <c r="X69" s="142">
        <f t="shared" si="6"/>
        <v>-5250000</v>
      </c>
      <c r="Y69" s="142">
        <f t="shared" si="6"/>
        <v>-5250000</v>
      </c>
      <c r="Z69" s="132">
        <f t="shared" si="6"/>
        <v>-25000000</v>
      </c>
      <c r="AA69" s="130">
        <f t="shared" si="6"/>
        <v>-222700000</v>
      </c>
    </row>
    <row r="70" spans="1:27" ht="15.75" thickBot="1" x14ac:dyDescent="0.3">
      <c r="A70" s="131" t="s">
        <v>46</v>
      </c>
      <c r="B70" s="151"/>
      <c r="C70" s="152"/>
      <c r="D70" s="152"/>
      <c r="E70" s="152"/>
      <c r="F70" s="157">
        <f>F62-F66</f>
        <v>-33637005.26000002</v>
      </c>
      <c r="G70" s="133"/>
      <c r="H70" s="134"/>
      <c r="I70" s="134"/>
      <c r="J70" s="134"/>
      <c r="K70" s="132">
        <f>K62-K66</f>
        <v>-100611827.10999995</v>
      </c>
      <c r="L70" s="133"/>
      <c r="M70" s="134"/>
      <c r="N70" s="134"/>
      <c r="O70" s="135"/>
      <c r="P70" s="153">
        <f>P62-P66</f>
        <v>-32082122.970000006</v>
      </c>
      <c r="Q70" s="133"/>
      <c r="R70" s="134"/>
      <c r="S70" s="134"/>
      <c r="T70" s="134"/>
      <c r="U70" s="132">
        <f>U62-U66</f>
        <v>-15398287.740000021</v>
      </c>
      <c r="V70" s="133"/>
      <c r="W70" s="134"/>
      <c r="X70" s="134"/>
      <c r="Y70" s="134"/>
      <c r="Z70" s="132">
        <f t="shared" ref="Z70:AA70" si="7">Z62-Z66</f>
        <v>-10934013.59</v>
      </c>
      <c r="AA70" s="130">
        <f t="shared" si="7"/>
        <v>-192663256.67000002</v>
      </c>
    </row>
    <row r="71" spans="1:27" x14ac:dyDescent="0.25">
      <c r="F71" s="65"/>
      <c r="K71" s="65"/>
      <c r="P71" s="65"/>
      <c r="U71" s="65"/>
      <c r="Z71" s="65"/>
      <c r="AA71" s="65"/>
    </row>
  </sheetData>
  <mergeCells count="29">
    <mergeCell ref="A1:F1"/>
    <mergeCell ref="A2:F2"/>
    <mergeCell ref="A3:A4"/>
    <mergeCell ref="B3:F3"/>
    <mergeCell ref="G3:K3"/>
    <mergeCell ref="Q3:U3"/>
    <mergeCell ref="V3:Z3"/>
    <mergeCell ref="A24:A25"/>
    <mergeCell ref="B24:F24"/>
    <mergeCell ref="G24:K24"/>
    <mergeCell ref="L24:P24"/>
    <mergeCell ref="Q24:U24"/>
    <mergeCell ref="V24:Z24"/>
    <mergeCell ref="L3:P3"/>
    <mergeCell ref="V44:Z44"/>
    <mergeCell ref="A42:F42"/>
    <mergeCell ref="G42:K42"/>
    <mergeCell ref="L42:P42"/>
    <mergeCell ref="Q42:U42"/>
    <mergeCell ref="V42:Z42"/>
    <mergeCell ref="A43:F43"/>
    <mergeCell ref="G43:K43"/>
    <mergeCell ref="L43:P43"/>
    <mergeCell ref="Q43:U43"/>
    <mergeCell ref="A44:A45"/>
    <mergeCell ref="B44:F44"/>
    <mergeCell ref="G44:K44"/>
    <mergeCell ref="L44:P44"/>
    <mergeCell ref="Q44:U44"/>
  </mergeCells>
  <phoneticPr fontId="14" type="noConversion"/>
  <pageMargins left="0" right="0" top="0.74803149606299213" bottom="0.74803149606299213" header="0.31496062992125984" footer="0.31496062992125984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3. a melléklet</vt:lpstr>
      <vt:lpstr>3. a melléklet megbontás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Blázsovics Henriett</dc:creator>
  <cp:lastModifiedBy>Bérci Klára</cp:lastModifiedBy>
  <cp:lastPrinted>2025-03-18T10:30:35Z</cp:lastPrinted>
  <dcterms:created xsi:type="dcterms:W3CDTF">2022-05-02T11:09:49Z</dcterms:created>
  <dcterms:modified xsi:type="dcterms:W3CDTF">2025-03-18T10:31:49Z</dcterms:modified>
</cp:coreProperties>
</file>