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5_2025_május 29\Anyagok\Zárszámadás\"/>
    </mc:Choice>
  </mc:AlternateContent>
  <bookViews>
    <workbookView xWindow="0" yWindow="0" windowWidth="19200" windowHeight="7180" firstSheet="2" activeTab="6"/>
  </bookViews>
  <sheets>
    <sheet name="1.Norm" sheetId="197" r:id="rId1"/>
    <sheet name="2.pe.vált." sheetId="189" r:id="rId2"/>
    <sheet name="3.Többéves kihatással" sheetId="198" r:id="rId3"/>
    <sheet name="4.Közvetett tám." sheetId="194" r:id="rId4"/>
    <sheet name="5.vagyonmérleg_1" sheetId="192" r:id="rId5"/>
    <sheet name="6.vagyonmérleg_2" sheetId="193" r:id="rId6"/>
    <sheet name="7.Üzletrész" sheetId="190" r:id="rId7"/>
  </sheets>
  <definedNames>
    <definedName name="_4._sz._sor_részletezése" localSheetId="0">#REF!</definedName>
    <definedName name="_4._sz._sor_részletezése" localSheetId="1">#REF!</definedName>
    <definedName name="_4._sz._sor_részletezése" localSheetId="3">#REF!</definedName>
    <definedName name="_4._sz._sor_részletezése" localSheetId="4">#REF!</definedName>
    <definedName name="_4._sz._sor_részletezése" localSheetId="5">#REF!</definedName>
    <definedName name="_4._sz._sor_részletezése">#REF!</definedName>
    <definedName name="_xlnm.Print_Titles" localSheetId="2">'3.Többéves kihatással'!$5:$7</definedName>
    <definedName name="_xlnm.Print_Titles" localSheetId="4">'5.vagyonmérleg_1'!$7:$9</definedName>
    <definedName name="_xlnm.Print_Area" localSheetId="0">'1.Norm'!$A$1:$H$47</definedName>
    <definedName name="_xlnm.Print_Area" localSheetId="1">'2.pe.vált.'!$A$1:$C$20</definedName>
    <definedName name="_xlnm.Print_Area" localSheetId="3">'4.Közvetett tám.'!$A$1:$F$25</definedName>
    <definedName name="_xlnm.Print_Area" localSheetId="4">'5.vagyonmérleg_1'!$A$1:$E$74</definedName>
    <definedName name="_xlnm.Print_Area" localSheetId="5">'6.vagyonmérleg_2'!$A$1:$C$102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2" i="198" l="1"/>
  <c r="E82" i="198"/>
  <c r="D82" i="198"/>
  <c r="C82" i="198"/>
  <c r="C14" i="189" l="1"/>
  <c r="C57" i="192"/>
  <c r="C56" i="192"/>
  <c r="C52" i="192"/>
  <c r="C48" i="192"/>
  <c r="C43" i="192"/>
  <c r="C36" i="192"/>
  <c r="C33" i="192"/>
  <c r="C31" i="192" s="1"/>
  <c r="C30" i="192" s="1"/>
  <c r="C25" i="192"/>
  <c r="C21" i="192"/>
  <c r="C20" i="192" s="1"/>
  <c r="C17" i="192"/>
  <c r="C15" i="192"/>
  <c r="C13" i="192"/>
  <c r="C12" i="192" s="1"/>
  <c r="C11" i="192" s="1"/>
  <c r="C40" i="192" s="1"/>
  <c r="E18" i="197" l="1"/>
  <c r="D47" i="197"/>
  <c r="C47" i="197"/>
  <c r="H15" i="197" l="1"/>
  <c r="H14" i="197"/>
  <c r="H13" i="197"/>
  <c r="H12" i="197"/>
  <c r="H11" i="197"/>
  <c r="H10" i="197"/>
  <c r="H9" i="197"/>
  <c r="F15" i="197"/>
  <c r="F14" i="197"/>
  <c r="F13" i="197"/>
  <c r="F12" i="197"/>
  <c r="F11" i="197"/>
  <c r="F10" i="197"/>
  <c r="F9" i="197"/>
  <c r="H46" i="197" l="1"/>
  <c r="F46" i="197"/>
  <c r="H45" i="197"/>
  <c r="F45" i="197"/>
  <c r="H44" i="197"/>
  <c r="F44" i="197"/>
  <c r="H43" i="197"/>
  <c r="F43" i="197"/>
  <c r="H42" i="197"/>
  <c r="F42" i="197"/>
  <c r="H41" i="197"/>
  <c r="F41" i="197"/>
  <c r="H40" i="197"/>
  <c r="F40" i="197"/>
  <c r="H39" i="197"/>
  <c r="F39" i="197"/>
  <c r="G38" i="197"/>
  <c r="E38" i="197"/>
  <c r="D38" i="197"/>
  <c r="C38" i="197"/>
  <c r="H37" i="197"/>
  <c r="H36" i="197" s="1"/>
  <c r="F37" i="197"/>
  <c r="F36" i="197" s="1"/>
  <c r="G36" i="197"/>
  <c r="D36" i="197"/>
  <c r="C36" i="197"/>
  <c r="H35" i="197"/>
  <c r="F35" i="197"/>
  <c r="H34" i="197"/>
  <c r="F34" i="197"/>
  <c r="H33" i="197"/>
  <c r="F33" i="197"/>
  <c r="F32" i="197"/>
  <c r="H31" i="197"/>
  <c r="H30" i="197"/>
  <c r="F30" i="197"/>
  <c r="H29" i="197"/>
  <c r="F29" i="197"/>
  <c r="H28" i="197"/>
  <c r="F28" i="197"/>
  <c r="H27" i="197"/>
  <c r="F27" i="197"/>
  <c r="H26" i="197"/>
  <c r="F26" i="197"/>
  <c r="H25" i="197"/>
  <c r="F25" i="197"/>
  <c r="H24" i="197"/>
  <c r="F24" i="197"/>
  <c r="H23" i="197"/>
  <c r="F23" i="197"/>
  <c r="G22" i="197"/>
  <c r="E22" i="197"/>
  <c r="C22" i="197"/>
  <c r="H21" i="197"/>
  <c r="F21" i="197"/>
  <c r="H20" i="197"/>
  <c r="F20" i="197"/>
  <c r="H19" i="197"/>
  <c r="H18" i="197"/>
  <c r="F18" i="197"/>
  <c r="H17" i="197"/>
  <c r="F17" i="197"/>
  <c r="G16" i="197"/>
  <c r="C16" i="197"/>
  <c r="G8" i="197"/>
  <c r="E8" i="197"/>
  <c r="D8" i="197"/>
  <c r="C8" i="197"/>
  <c r="G47" i="197" l="1"/>
  <c r="H38" i="197"/>
  <c r="F8" i="197"/>
  <c r="D22" i="197"/>
  <c r="D16" i="197"/>
  <c r="F19" i="197"/>
  <c r="F16" i="197" s="1"/>
  <c r="F31" i="197"/>
  <c r="F22" i="197" s="1"/>
  <c r="H32" i="197"/>
  <c r="H22" i="197" s="1"/>
  <c r="H16" i="197"/>
  <c r="E36" i="197"/>
  <c r="F38" i="197"/>
  <c r="E16" i="197"/>
  <c r="E47" i="197" s="1"/>
  <c r="H8" i="197"/>
  <c r="H12" i="190"/>
  <c r="F47" i="197" l="1"/>
  <c r="H47" i="197"/>
  <c r="F23" i="194"/>
  <c r="F21" i="194"/>
  <c r="E19" i="194"/>
  <c r="E25" i="194" s="1"/>
  <c r="D19" i="194"/>
  <c r="D25" i="194" s="1"/>
  <c r="F18" i="194"/>
  <c r="F17" i="194"/>
  <c r="F16" i="194"/>
  <c r="F15" i="194"/>
  <c r="F14" i="194"/>
  <c r="C96" i="193"/>
  <c r="C92" i="193"/>
  <c r="C83" i="193"/>
  <c r="C65" i="193"/>
  <c r="C60" i="193"/>
  <c r="C44" i="193"/>
  <c r="C40" i="193"/>
  <c r="C26" i="193"/>
  <c r="C23" i="193"/>
  <c r="C20" i="193"/>
  <c r="C17" i="193"/>
  <c r="C13" i="193"/>
  <c r="E73" i="192"/>
  <c r="D71" i="192"/>
  <c r="E70" i="192"/>
  <c r="E69" i="192"/>
  <c r="E68" i="192"/>
  <c r="D67" i="192"/>
  <c r="E66" i="192"/>
  <c r="E64" i="192"/>
  <c r="E63" i="192"/>
  <c r="E62" i="192"/>
  <c r="E61" i="192"/>
  <c r="E57" i="192"/>
  <c r="D56" i="192"/>
  <c r="E55" i="192"/>
  <c r="E54" i="192"/>
  <c r="E53" i="192"/>
  <c r="D52" i="192"/>
  <c r="E51" i="192"/>
  <c r="E50" i="192"/>
  <c r="E49" i="192"/>
  <c r="D48" i="192"/>
  <c r="E47" i="192"/>
  <c r="E46" i="192"/>
  <c r="E45" i="192"/>
  <c r="E44" i="192"/>
  <c r="D43" i="192"/>
  <c r="E42" i="192"/>
  <c r="E41" i="192"/>
  <c r="E39" i="192"/>
  <c r="E38" i="192"/>
  <c r="E37" i="192"/>
  <c r="D36" i="192"/>
  <c r="E36" i="192"/>
  <c r="E35" i="192"/>
  <c r="E34" i="192"/>
  <c r="D33" i="192"/>
  <c r="D31" i="192" s="1"/>
  <c r="E32" i="192"/>
  <c r="E29" i="192"/>
  <c r="E28" i="192"/>
  <c r="E27" i="192"/>
  <c r="E26" i="192"/>
  <c r="D25" i="192"/>
  <c r="E24" i="192"/>
  <c r="E23" i="192"/>
  <c r="E22" i="192"/>
  <c r="D21" i="192"/>
  <c r="E19" i="192"/>
  <c r="E18" i="192"/>
  <c r="D17" i="192"/>
  <c r="E16" i="192"/>
  <c r="E15" i="192"/>
  <c r="E14" i="192"/>
  <c r="D13" i="192"/>
  <c r="E10" i="192"/>
  <c r="C102" i="193" l="1"/>
  <c r="D12" i="192"/>
  <c r="D74" i="192"/>
  <c r="E56" i="192"/>
  <c r="C74" i="192"/>
  <c r="D20" i="192"/>
  <c r="E21" i="192"/>
  <c r="E33" i="192"/>
  <c r="E48" i="192"/>
  <c r="E13" i="192"/>
  <c r="C16" i="193"/>
  <c r="C29" i="193" s="1"/>
  <c r="E17" i="192"/>
  <c r="D30" i="192"/>
  <c r="E52" i="192"/>
  <c r="C50" i="193"/>
  <c r="E67" i="192"/>
  <c r="C69" i="193"/>
  <c r="F25" i="194"/>
  <c r="F19" i="194"/>
  <c r="E25" i="192"/>
  <c r="E43" i="192"/>
  <c r="E71" i="192"/>
  <c r="D11" i="192" l="1"/>
  <c r="E74" i="192"/>
  <c r="E20" i="192"/>
  <c r="E30" i="192"/>
  <c r="E31" i="192"/>
  <c r="E12" i="192"/>
  <c r="D40" i="192" l="1"/>
  <c r="D58" i="192" s="1"/>
  <c r="E11" i="192"/>
  <c r="C58" i="192" l="1"/>
  <c r="E40" i="192"/>
  <c r="E58" i="192" l="1"/>
  <c r="G22" i="190" l="1"/>
  <c r="F22" i="190"/>
  <c r="E22" i="190"/>
  <c r="H21" i="190"/>
  <c r="H20" i="190"/>
  <c r="H19" i="190"/>
  <c r="H18" i="190"/>
  <c r="H17" i="190"/>
  <c r="H16" i="190"/>
  <c r="H15" i="190"/>
  <c r="H14" i="190"/>
  <c r="H13" i="190"/>
  <c r="C10" i="189"/>
  <c r="D22" i="190" l="1"/>
  <c r="C22" i="190"/>
  <c r="C17" i="189"/>
  <c r="H22" i="190"/>
</calcChain>
</file>

<file path=xl/sharedStrings.xml><?xml version="1.0" encoding="utf-8"?>
<sst xmlns="http://schemas.openxmlformats.org/spreadsheetml/2006/main" count="578" uniqueCount="411">
  <si>
    <t>adatok eFt-ban</t>
  </si>
  <si>
    <t>A</t>
  </si>
  <si>
    <t>C</t>
  </si>
  <si>
    <t>B</t>
  </si>
  <si>
    <t>D</t>
  </si>
  <si>
    <t>E</t>
  </si>
  <si>
    <t>Megnevezés</t>
  </si>
  <si>
    <t>Veszprém Megyei Jogú Város Önkormányzata</t>
  </si>
  <si>
    <t>F</t>
  </si>
  <si>
    <t>G</t>
  </si>
  <si>
    <t>I</t>
  </si>
  <si>
    <t>KIMUTATÁS</t>
  </si>
  <si>
    <t>1.</t>
  </si>
  <si>
    <t>Iparűzési adó</t>
  </si>
  <si>
    <t>Építményadó</t>
  </si>
  <si>
    <t>Telekadó</t>
  </si>
  <si>
    <t>Kommunális adó</t>
  </si>
  <si>
    <t>Idegenforgalmi adó</t>
  </si>
  <si>
    <t>2.</t>
  </si>
  <si>
    <t>3.</t>
  </si>
  <si>
    <t>4.</t>
  </si>
  <si>
    <t>5.</t>
  </si>
  <si>
    <t xml:space="preserve"> </t>
  </si>
  <si>
    <t>ebből:</t>
  </si>
  <si>
    <t>Törvények és helyi rendeletek által nyújtott mentességek, kedvezmények</t>
  </si>
  <si>
    <t>Összesen:</t>
  </si>
  <si>
    <t>Lakosság részére lakásépítéshez, lakásfelújításhoz nyújtott kölcsönök elengedésének összege</t>
  </si>
  <si>
    <t>Helyiségek, eszközök hasznosításából származó bevételből nyújtott kedvezmény, mentesség összege</t>
  </si>
  <si>
    <t>Előző év</t>
  </si>
  <si>
    <t>Tárgyév</t>
  </si>
  <si>
    <t>ESZKÖZÖK</t>
  </si>
  <si>
    <t>az Önkormányzat pénzeszköz változásáról</t>
  </si>
  <si>
    <t>(Tájékoztató adatok az Áht. 91. § (2) bekezdés a) pontja alapján)</t>
  </si>
  <si>
    <t>Sor-szám</t>
  </si>
  <si>
    <t>Összeg</t>
  </si>
  <si>
    <t xml:space="preserve"> - Bankszámlák egyenlege</t>
  </si>
  <si>
    <t xml:space="preserve"> - Pénztárak és betétkönyvek egyenlege</t>
  </si>
  <si>
    <t>Követelések (+)</t>
  </si>
  <si>
    <t>Egyéb sajátos elszámolások (+)</t>
  </si>
  <si>
    <t>Kötelezettségek (-)</t>
  </si>
  <si>
    <t>és a tulajdoni hányadokról az érintett társaságokban</t>
  </si>
  <si>
    <t>A gazdasági társaság megnevezése</t>
  </si>
  <si>
    <t>A részvénycsomag, ill. üzletrész névértéke</t>
  </si>
  <si>
    <t>A részvénycsomag, ill.</t>
  </si>
  <si>
    <t>Az Önkormányzat</t>
  </si>
  <si>
    <t xml:space="preserve"> mérleg szerinti értéke</t>
  </si>
  <si>
    <t>végrehajtott törzstőke emelése és leszállítása</t>
  </si>
  <si>
    <t>tőketart.ba helyezés ill. tőkekivonás értéke</t>
  </si>
  <si>
    <t>elszámolt és visszaírt értékvesztés</t>
  </si>
  <si>
    <t>könyv szerinti értéke</t>
  </si>
  <si>
    <t>tulajdoni hányada (%)</t>
  </si>
  <si>
    <t>„VKSZ” Veszprémi Közüzemi Szolgáltató Zrt.</t>
  </si>
  <si>
    <t>Veszprémi Városi Televízió és Lapkiadó Kft.</t>
  </si>
  <si>
    <t>Veszprém 2030 Kft.</t>
  </si>
  <si>
    <t xml:space="preserve">Kittenberger Kálmán Növény és Vadaspark Szolgáltató Kiemelten Közhasznú Nonprofit Kft. </t>
  </si>
  <si>
    <t>Veszprémi Turisztikai Közhasznú Nonprofit Kft.</t>
  </si>
  <si>
    <t>Swing-Swing Kft.</t>
  </si>
  <si>
    <t>Veszprémi Programiroda Kft.</t>
  </si>
  <si>
    <t>"VESZOL" Nonprofit Kft.</t>
  </si>
  <si>
    <t>V-Busz Kft.</t>
  </si>
  <si>
    <t>-</t>
  </si>
  <si>
    <t xml:space="preserve">Veszprém Megyei Jogú Város Önkormányzata </t>
  </si>
  <si>
    <t>Vagyonkimutatása</t>
  </si>
  <si>
    <t>(Tájékoztató adatok az Áht. 91. § (2) bekezdés c) pontja alapján)</t>
  </si>
  <si>
    <t>Eszközök</t>
  </si>
  <si>
    <t>Változás %-a</t>
  </si>
  <si>
    <t>01.</t>
  </si>
  <si>
    <t>I. Immateriális javak</t>
  </si>
  <si>
    <t>02.</t>
  </si>
  <si>
    <t>II. Tárgyi eszközök (03+11)</t>
  </si>
  <si>
    <t>03.</t>
  </si>
  <si>
    <t>II/1. Törzsvagyon (04+07+08)</t>
  </si>
  <si>
    <t>04.</t>
  </si>
  <si>
    <t>a./ Forgalomképtelen ingatlanok (05+06)</t>
  </si>
  <si>
    <t>05.</t>
  </si>
  <si>
    <t>1. Ingatlanok és kapcsolódó vagyoni értékű jogok</t>
  </si>
  <si>
    <t>06.</t>
  </si>
  <si>
    <t>2. Folyamatban lévő ingatlan beruházás, felújítás</t>
  </si>
  <si>
    <t>07.</t>
  </si>
  <si>
    <t>b./ Nemzetgazdasági szempontból kiemelt jelentőségű ingatlanok</t>
  </si>
  <si>
    <t>08.</t>
  </si>
  <si>
    <t>c./ Korlátozottan forgalomképes ingatlanok (09+10)</t>
  </si>
  <si>
    <t>09.</t>
  </si>
  <si>
    <t>10.</t>
  </si>
  <si>
    <t>11.</t>
  </si>
  <si>
    <t>II/2. Üzleti vagyon (12+16)</t>
  </si>
  <si>
    <t>12.</t>
  </si>
  <si>
    <t>a./ Forgalomképes ingatlanok (13+14+15)</t>
  </si>
  <si>
    <t>13.</t>
  </si>
  <si>
    <t>1. Telkek, zártkerti-és külterületi földterületek</t>
  </si>
  <si>
    <t>14.</t>
  </si>
  <si>
    <t>2. Épületek</t>
  </si>
  <si>
    <t>15.</t>
  </si>
  <si>
    <t>3. Folyamatban lévő ingatlan beruházás, felújítás</t>
  </si>
  <si>
    <t>16.</t>
  </si>
  <si>
    <t>b./ Egyéb tárgyi eszközök (17+18+19+20)</t>
  </si>
  <si>
    <t>17.</t>
  </si>
  <si>
    <t>1. Gépek, berendezések, felszerelések, járművek</t>
  </si>
  <si>
    <t>18.</t>
  </si>
  <si>
    <t>2. Tenyészállatok</t>
  </si>
  <si>
    <t>19.</t>
  </si>
  <si>
    <t>3. Folyamatban lévő egyéb tárgyi eszköz beruházás, felújítás</t>
  </si>
  <si>
    <t>20.</t>
  </si>
  <si>
    <t>4. Tárgyi eszközök értékhelyesbítése</t>
  </si>
  <si>
    <t>21.</t>
  </si>
  <si>
    <t>III. Befektetett pénzügyi eszközök (22+27)</t>
  </si>
  <si>
    <t>22.</t>
  </si>
  <si>
    <t>III/1. Törzsvagyon (23+24)</t>
  </si>
  <si>
    <t>23.</t>
  </si>
  <si>
    <t>a./ Forgalomképtelen</t>
  </si>
  <si>
    <t>24.</t>
  </si>
  <si>
    <t>b./ Korlátozottan forgalomképes (25+26)</t>
  </si>
  <si>
    <t>25.</t>
  </si>
  <si>
    <t>1. Tartós részesedések</t>
  </si>
  <si>
    <t>26.</t>
  </si>
  <si>
    <t>2. Befektetett pénzügyi eszközök értékhelyesbítése</t>
  </si>
  <si>
    <t>27.</t>
  </si>
  <si>
    <t>III/2. Üzleti vagyon (28+29)</t>
  </si>
  <si>
    <t>28.</t>
  </si>
  <si>
    <t>1. Tartós hitelviszonyt megtestesítő értékpapírok</t>
  </si>
  <si>
    <t>29.</t>
  </si>
  <si>
    <t>30.</t>
  </si>
  <si>
    <t>IV. Koncesszióba, vagyonkezelésbe adott eszközök</t>
  </si>
  <si>
    <t>31.</t>
  </si>
  <si>
    <t>A.) Nemzeti vagyonba tartozó befektetett  eszközök összesen (01+02+21+30)</t>
  </si>
  <si>
    <t>32.</t>
  </si>
  <si>
    <t>I.  Készletek</t>
  </si>
  <si>
    <t>33.</t>
  </si>
  <si>
    <t>II. Értékpapírok</t>
  </si>
  <si>
    <t>34.</t>
  </si>
  <si>
    <t>B.) Nemzeti vagyonba tartozó forgóeszközök (32+33)</t>
  </si>
  <si>
    <t>35.</t>
  </si>
  <si>
    <t>I.    Lekötött bankbetétek</t>
  </si>
  <si>
    <t>36.</t>
  </si>
  <si>
    <t>II.   Pénztárak, csekkek, betétkönyvek</t>
  </si>
  <si>
    <t>37.</t>
  </si>
  <si>
    <t>III.  Forintszámlák</t>
  </si>
  <si>
    <t>38.</t>
  </si>
  <si>
    <t>IV. Devizaszámlák</t>
  </si>
  <si>
    <t>39.</t>
  </si>
  <si>
    <t>C.) Pénzeszközök (35+36+37+38)</t>
  </si>
  <si>
    <t>40.</t>
  </si>
  <si>
    <t>I.     Költségvetési évben esedékes követelések</t>
  </si>
  <si>
    <t>41.</t>
  </si>
  <si>
    <t>II.   Költségvetési évet követően esedékes követelések</t>
  </si>
  <si>
    <t>42.</t>
  </si>
  <si>
    <t>III. Követelés jellegű sajátos elszámolások</t>
  </si>
  <si>
    <t>43.</t>
  </si>
  <si>
    <t>D.) Követelések összesen (40+41+42)</t>
  </si>
  <si>
    <t>44.</t>
  </si>
  <si>
    <t>I.   Előzetesen felszámított általános forgalmi adó elszámolása</t>
  </si>
  <si>
    <t>45.</t>
  </si>
  <si>
    <t>II.  Fizetendő általános forgalmi adó elszámolása</t>
  </si>
  <si>
    <t>46.</t>
  </si>
  <si>
    <t>III. Egyéb sajátos eszközoldali elszámolások</t>
  </si>
  <si>
    <t>47.</t>
  </si>
  <si>
    <t>E.) Egyéb sajátos elszámolások (44+45+46)</t>
  </si>
  <si>
    <t>48.</t>
  </si>
  <si>
    <t>F.) Aktív időbeli elhatárolások</t>
  </si>
  <si>
    <t>49.</t>
  </si>
  <si>
    <t>Eszközök összesen: (31+34+39+43+47+48)</t>
  </si>
  <si>
    <t xml:space="preserve">Források  </t>
  </si>
  <si>
    <t>50.</t>
  </si>
  <si>
    <t>I.    Nemzeti vagyon induláskori értéke</t>
  </si>
  <si>
    <t>51.</t>
  </si>
  <si>
    <t>II.   Nemzeti vagyon változásai</t>
  </si>
  <si>
    <t>52.</t>
  </si>
  <si>
    <t>III.  Egyéb eszközök induláskori értéke és változásai</t>
  </si>
  <si>
    <t>53.</t>
  </si>
  <si>
    <t>IV. Felhalmozott eredmény</t>
  </si>
  <si>
    <t>54.</t>
  </si>
  <si>
    <t>V.  Eszközök értékhelyesbítésének forrása</t>
  </si>
  <si>
    <t>55.</t>
  </si>
  <si>
    <t>VI. Mérleg szerinti eredmény</t>
  </si>
  <si>
    <t>56.</t>
  </si>
  <si>
    <t>G.) Saját tőke összesen (50+51+52+53+54+55)</t>
  </si>
  <si>
    <t>57.</t>
  </si>
  <si>
    <t>I.    Költségvetési évben esedékes kötelezettségek</t>
  </si>
  <si>
    <t>58.</t>
  </si>
  <si>
    <t>II.  Költségvetési évet követően esedékes kötelezettségek</t>
  </si>
  <si>
    <t>59.</t>
  </si>
  <si>
    <t>III. Kötelezettség jellegű sajátos elszámolások</t>
  </si>
  <si>
    <t>60.</t>
  </si>
  <si>
    <t>H.) Kötelezettségek összesen (57+58+59)</t>
  </si>
  <si>
    <t>61.</t>
  </si>
  <si>
    <t>I.)  Kincstári számlavezetéssel kapcsolatos elszámolások</t>
  </si>
  <si>
    <t>62.</t>
  </si>
  <si>
    <t>J.)  Passzív időbeli elhatárolások</t>
  </si>
  <si>
    <t>63.</t>
  </si>
  <si>
    <t>Források összesen: (56+60+61+62)</t>
  </si>
  <si>
    <t>sor-
szám</t>
  </si>
  <si>
    <t>Bruttó érték</t>
  </si>
  <si>
    <t xml:space="preserve">Önkormányzat VAGYONKIMUTATÁS </t>
  </si>
  <si>
    <t>a "0"-ra leírt eszközökről</t>
  </si>
  <si>
    <t>A/I. Immateriális javak (2+3)</t>
  </si>
  <si>
    <t>"0"-ra leírt, de használatban lévő</t>
  </si>
  <si>
    <t>"0"-ra leírt, használaton kívüli</t>
  </si>
  <si>
    <t>A/II. Tárgyi eszközök (5+8+11+14)</t>
  </si>
  <si>
    <t>1. Ingatlanok és kapcsolódó vagyoni értékű jogok (6+7)</t>
  </si>
  <si>
    <t>2. Gépek, berendezések, felszerelések és járművek (9+10)</t>
  </si>
  <si>
    <t>3. Tenyészállatok (12+13)</t>
  </si>
  <si>
    <t>A/IV. Koncesszióba, vagyonkezelésbe adott eszközök (15+16)</t>
  </si>
  <si>
    <t>ÖSSZESEN (1+4+14)</t>
  </si>
  <si>
    <t>Érték</t>
  </si>
  <si>
    <t>a használatban lévő kisértékű immateriális javakról, tárgyi eszközökről és készletekről</t>
  </si>
  <si>
    <t>A/I. Immateriális javak</t>
  </si>
  <si>
    <t>A/II. Tárgyi eszközök (3+4+5)</t>
  </si>
  <si>
    <t>2. Gépek, berendezések, felszerelések és járművek</t>
  </si>
  <si>
    <t>3. Tenyészállatok</t>
  </si>
  <si>
    <t>B/I. Készletek (7+8+9+10+11)</t>
  </si>
  <si>
    <t>1. Vásárolt készletek</t>
  </si>
  <si>
    <t>2. Átsorolt, követelés fejében átvett készletek</t>
  </si>
  <si>
    <t>3. Egyéb készletek</t>
  </si>
  <si>
    <t>4. Befejezetlen termelés, félkész termékek, késztermékek</t>
  </si>
  <si>
    <t>5. Növendék-, hízó és egyéb állatok</t>
  </si>
  <si>
    <t>ÖSSZESEN (1+2+6)</t>
  </si>
  <si>
    <t>Önkormányzat VAGYONKIMUTATÁS</t>
  </si>
  <si>
    <t>a 01-02 számlacsoportba nyilvántartott eszközökről</t>
  </si>
  <si>
    <t>I. Befektetett eszközök (2+3+4+5)</t>
  </si>
  <si>
    <t>1. Államháztartáson belüli vagyonkezelésbe adott eszközök</t>
  </si>
  <si>
    <t>2. Bérbe vett befektetett eszközök</t>
  </si>
  <si>
    <t>3. Letétbe, bizományba, üzemeltetésre átvett befektetett eszközök</t>
  </si>
  <si>
    <t>4. PPP konstrukcióban használt befektetett eszközök</t>
  </si>
  <si>
    <t>II. Készletek (7+8+9)</t>
  </si>
  <si>
    <t>1. Bérbe vett készletek</t>
  </si>
  <si>
    <t>2. Letétbe, bizományba vett készletek</t>
  </si>
  <si>
    <t>3. Intervenciós készletek</t>
  </si>
  <si>
    <t>ÖSSZESEN (1+6)</t>
  </si>
  <si>
    <t>Képzőművészeti alkotások(kisplasztika)</t>
  </si>
  <si>
    <t>a NVT. 1. § (2) bekezdés g) és h) pontja szerinti kulturális javakról és régészeti leleltekről</t>
  </si>
  <si>
    <t>Képzőművészeti alkotások</t>
  </si>
  <si>
    <t>Kép- és hangarchívum</t>
  </si>
  <si>
    <t>Gyűjtemények</t>
  </si>
  <si>
    <t>Kulturális javak</t>
  </si>
  <si>
    <t>Régészeti leletek</t>
  </si>
  <si>
    <t>Összesen (1+2+3+4+5)</t>
  </si>
  <si>
    <t>a függő követelésekről és kötelezettségekről, a biztos (jövőbeni) követelésekről</t>
  </si>
  <si>
    <t>I. Függő és biztos (jövőbeni) követelések (2+3+4)</t>
  </si>
  <si>
    <t>1. Támogatási célú előlegekkel kapcsolatos elszámolási követelések</t>
  </si>
  <si>
    <t xml:space="preserve">2. Egyéb </t>
  </si>
  <si>
    <t>3. Biztos (jövőbeni) követelések</t>
  </si>
  <si>
    <t>III. Függő kötelezettségek (6+7+8+9+10)</t>
  </si>
  <si>
    <t>1. Kezességgel-, garanciavállalással kapcsolatos függő kötelezettségek</t>
  </si>
  <si>
    <t>2. Peres ügyekkel kapcsolatos függő kötelezettségek</t>
  </si>
  <si>
    <t>3. El nem ismert tartozások</t>
  </si>
  <si>
    <t>4. Támogatási célú előlegekkel kapcsolatos elszámolási kötelezettségek</t>
  </si>
  <si>
    <t>Összesen (1+4+5)</t>
  </si>
  <si>
    <t>Kedvezmények összege</t>
  </si>
  <si>
    <t>Adórendeletek alapján:</t>
  </si>
  <si>
    <t>Adórendeletek alapján összesen:</t>
  </si>
  <si>
    <t>Egyéb közvetett támogatások:</t>
  </si>
  <si>
    <t>Követelések elengedése</t>
  </si>
  <si>
    <t>Egyéb nyújtott kedvezmény vagy kölcsön elengedésének összege</t>
  </si>
  <si>
    <t>5. Egyéb függő kötelezettségek</t>
  </si>
  <si>
    <t>a helyi önkormányzatok általános működéséhez és ágazati feladataihoz kapcsolódó támogatások elszámolása</t>
  </si>
  <si>
    <t>Költségvetési törvény alapján megítélt támogatás</t>
  </si>
  <si>
    <t>Támogatás évközi változásai</t>
  </si>
  <si>
    <t>Tényleges támogatás</t>
  </si>
  <si>
    <t>Év végi eltérés (+,-) mutatószám szerinti támogatás</t>
  </si>
  <si>
    <t>Az önkormányzat által az adott célra december 31-ig ténylegesen felhasznált összeg</t>
  </si>
  <si>
    <t>Eltérés (támogatásban és felhasználás szerint)</t>
  </si>
  <si>
    <t>Önkormányzati hivatalok működésének támogatása</t>
  </si>
  <si>
    <t>Település üzemeltetés - zöldterület-gazdálkodás támogatása</t>
  </si>
  <si>
    <t>Település üzemeltetés - közvilágítás támogatása</t>
  </si>
  <si>
    <t>Település üzemeltetés - köztemető támogatása</t>
  </si>
  <si>
    <t>Település üzemeltetés - közutak támogatása</t>
  </si>
  <si>
    <t>Egyéb önkormányzati feladatok támogatása</t>
  </si>
  <si>
    <t>Lakott külterülettel kapcsolatos feladatok támogatása</t>
  </si>
  <si>
    <t>Óvodaműködtetési támogatás</t>
  </si>
  <si>
    <t>Nemzetiségi pótlék</t>
  </si>
  <si>
    <t>Az óvodában foglalkozatott pedagógusok nevelőmunkáját közvetlenül segítők átlagbér-alapú támogatása</t>
  </si>
  <si>
    <t>Család- és gyermekjóléti központ</t>
  </si>
  <si>
    <t>Szociális étkeztetés</t>
  </si>
  <si>
    <t>Házi segítségnyújtás</t>
  </si>
  <si>
    <t>Időskorúak nappali intézményi ellátása</t>
  </si>
  <si>
    <t>Fogyatékos személyek nappali intézményi ellátása</t>
  </si>
  <si>
    <t>Demens személyek nappali intézményi ellátása</t>
  </si>
  <si>
    <t>Családok átmeneti otthonában biztosított ellátásának támogatása</t>
  </si>
  <si>
    <t>Idősek átmeneti és tartós szociális szakosított ellátásának támogatása</t>
  </si>
  <si>
    <t xml:space="preserve">Szociális ágazati összevont pótlék </t>
  </si>
  <si>
    <t>Szociális ágazatban foglalkoztatottak egészségügyi kiegészítő pótléka</t>
  </si>
  <si>
    <t>4. A települési önkormányzatok gyermekétkeztetési feladatainak támogatása</t>
  </si>
  <si>
    <t>Intézményi gyermekétkeztetés támogatása</t>
  </si>
  <si>
    <t>Megyeszékhely megyei jogú városok közművelődési támogatása</t>
  </si>
  <si>
    <t xml:space="preserve">Könyvtári, közművelődési és múzeumi feladatok támogatása; a települési önkormányzatok könyvtári célú érdekeltségnövelő támogatása </t>
  </si>
  <si>
    <t>Zenekarok támogatása</t>
  </si>
  <si>
    <t>MINDÖSSZESEN:</t>
  </si>
  <si>
    <t>Veszprém Megyei Jogú Város Önkormányzatának</t>
  </si>
  <si>
    <t>az Önkormányzat által adott közvetett támogatásokról, kedvezményekről</t>
  </si>
  <si>
    <t xml:space="preserve">Több éves kihatással járó döntések számszerűsítése éves bontásban </t>
  </si>
  <si>
    <t>2025. évi előirányzat</t>
  </si>
  <si>
    <t>2026. évi előirányzat</t>
  </si>
  <si>
    <t>6.</t>
  </si>
  <si>
    <t>7.</t>
  </si>
  <si>
    <t xml:space="preserve">       Parkfenntartás</t>
  </si>
  <si>
    <t xml:space="preserve">       Köztisztasági feladatok</t>
  </si>
  <si>
    <t xml:space="preserve">       Egyéb városüzemeltetési feladatok</t>
  </si>
  <si>
    <t>8.</t>
  </si>
  <si>
    <t xml:space="preserve">      Temetők üzemeltetésével kapcsolatos feladatok</t>
  </si>
  <si>
    <t>9.</t>
  </si>
  <si>
    <t>VKSZ Zrt. által ellátott intézményüzemeltetési feladatok:</t>
  </si>
  <si>
    <t xml:space="preserve">       Intézményi karbantartási költségek</t>
  </si>
  <si>
    <t xml:space="preserve">       Intézményi működtetők költsége</t>
  </si>
  <si>
    <t>Stadion üzemeltetése</t>
  </si>
  <si>
    <t>Cuha Völgye Egyesületi tagdíj (5 Ft/lakos)</t>
  </si>
  <si>
    <t>ÖKOpolisz Klaszter tagdíj</t>
  </si>
  <si>
    <t>Települési Önkormányzatok Országos Szövetsége tagdíj</t>
  </si>
  <si>
    <t>Klímabarát Települések Szövetsége tagdíj</t>
  </si>
  <si>
    <t>Balatoni Szövetség tagdíj</t>
  </si>
  <si>
    <t>Megyei Jogú Városok Szövetsége tagdíj</t>
  </si>
  <si>
    <t>Európai Városok Szövetsége tagdíj</t>
  </si>
  <si>
    <t>Szenvedélybetegek ellátásának működési kiadásaihoz támogatás (Alkohol-Drogsegély Ambulancia - ellátási szerződés)</t>
  </si>
  <si>
    <t>Máltai Szeretetszolgálat (ellátási szerződés)</t>
  </si>
  <si>
    <t>Bérlakások üzemeltetési költségei: „VESZOL” Veszprémi Közösségi Lakásügynökség Nonprofit Kft. szolgáltatásvásárlási szerződés</t>
  </si>
  <si>
    <t>Az Önkormányzat vagyonbiztosítása</t>
  </si>
  <si>
    <t>Kitüntetések</t>
  </si>
  <si>
    <t>A veszprémi óvodák gyermekétkeztetési közfeladat ellátása érdekében  élelmezési nyilvántartó program és közkonyha szoftver beszerzésse</t>
  </si>
  <si>
    <t>Könyvvizsgálói szerződés</t>
  </si>
  <si>
    <t>2023. évben</t>
  </si>
  <si>
    <t>Települési önkormányzatok kulturális feladatainak bérjellegű támogatása</t>
  </si>
  <si>
    <t>2027. évi előirányzat</t>
  </si>
  <si>
    <t>V-Busz Kft. szolgáltatás vásárlás (Közszolgáltatási feladatok: I.)</t>
  </si>
  <si>
    <t xml:space="preserve">A V-Bike közbringa rendszer üzemeltetése érdekében a V-Busz Kft.-vel megkötött közszolgáltatási keretszerződés módosításáról (Közszolgáltatási feladatok II.) </t>
  </si>
  <si>
    <t xml:space="preserve">       Városi fenntarthatósággal összefüggő feladatok ellátása</t>
  </si>
  <si>
    <t>VESZOL - Veszprém, Pápai u. 37. sz. munkásszálló működetési feladatai</t>
  </si>
  <si>
    <t>Gyermekétkeztetés és szociális étkeztetés biztosításával kapcsolatos előzetes pénzügyi kötelezettségvállalásról (normál, diétás és szociális étkezés biztosítása 2024. július 1-től 2026. június 30-ig)</t>
  </si>
  <si>
    <t xml:space="preserve">A nemzetközi konzorciumban megvalósuló „PROXIMITIES” pályázathoz szükséges önrész biztosítása az Interreg Európa felhíváshoz kapcsolódóan </t>
  </si>
  <si>
    <t>Önkormányzat és intézményei földgáz energia beszerzés</t>
  </si>
  <si>
    <t>Önkormányzat és intézményei villamos energia beszerzés</t>
  </si>
  <si>
    <t>Közvilágítás célú villamos energia beszerzés</t>
  </si>
  <si>
    <t>ÖNKORMÁNYZATI KIADÁSOK ÖSSZESEN</t>
  </si>
  <si>
    <t>2024. évi beszámoló előterjesztés 1.1. melléklete</t>
  </si>
  <si>
    <t>Az óvodában foglalkoztatott pedagógusok átlagbéralapú támogatása</t>
  </si>
  <si>
    <t>Kiegészítő támogatás a pedagógusok és a pedagógus szakképzettséggel rendelkező segítők minősítéséből adódó többletkiadásokhoz</t>
  </si>
  <si>
    <t xml:space="preserve">Család- és gyermekjóléti szolgálat </t>
  </si>
  <si>
    <t>Óvodai és iskolai szociális segítő tevékenység támogatása</t>
  </si>
  <si>
    <t>Bölcsőde, mini bölcsőde támogatása (kedvezményes étk. támog. nélkül)</t>
  </si>
  <si>
    <t>5. A települési önkormányzatok kulturális feladatainak támogatása</t>
  </si>
  <si>
    <t>3. A települési önkormányzatok egyes szociális és gyermekjóléti  feladatainak támogatása</t>
  </si>
  <si>
    <t>2. A települési önkormányzatok egyes köznevelési feladatainak támogatása</t>
  </si>
  <si>
    <t>1. A települési önkormányzatok működésének általános támogatása</t>
  </si>
  <si>
    <t>Vármegyei könyvtár kistelepülési könyvtári célú kiegészítő támogatása</t>
  </si>
  <si>
    <t>Vármegyei hatókörű városi múzeumok  feladatainak támogatása</t>
  </si>
  <si>
    <t>Vármegyei könyvtárak feladatainak támogatása</t>
  </si>
  <si>
    <t>2024. évi beszámoló előterjesztés 1.2. melléklete</t>
  </si>
  <si>
    <t>Pénzkészlet 2024. január 1-jén</t>
  </si>
  <si>
    <t>Záró pénzkészlet 2024. december 31-én</t>
  </si>
  <si>
    <t>2024. évi beszámoló előterjesztés 1.4. melléklete</t>
  </si>
  <si>
    <t>2024. évben</t>
  </si>
  <si>
    <t>Kedvezmények változása % (2023=100 %)</t>
  </si>
  <si>
    <t>2024. évi beszámoló előterjesztés 1.5. melléklete</t>
  </si>
  <si>
    <t>2024. év</t>
  </si>
  <si>
    <t>2024. évi beszámoló előterjesztés 1.6. melléklete</t>
  </si>
  <si>
    <t>2024. évi beszámoló előterjesztés 1.7. melléklete</t>
  </si>
  <si>
    <t>2024. december 31-én tulajdonában lévő részvények, üzletrészek névértékéről</t>
  </si>
  <si>
    <t>üzletrész 2023. évi</t>
  </si>
  <si>
    <t>üzletrész 2024. évben</t>
  </si>
  <si>
    <t xml:space="preserve">üzletrész 2024. évi </t>
  </si>
  <si>
    <t>2024. évi</t>
  </si>
  <si>
    <t>2028. évi előirányzat</t>
  </si>
  <si>
    <t>Kittenberger Kálmán Növény és Vadaspark Szolgáltató Közhasznú Nonprofit Kft. működéséhez hozzájárulás (2020. 03. 17-től 10 éves időtartama szól)</t>
  </si>
  <si>
    <t>Városi TV közszolgálati  műsorok támogatása (Szerződés: 2020. 06.02-tól 10 éves időtartamra)</t>
  </si>
  <si>
    <t>V-Busz Kft. Buszbeszerzés (szerződés időtartama: 2021. 06. 15. - 2033. 12. 30.)</t>
  </si>
  <si>
    <t>Zöld Busz Program keretében történő pályázatok benyújtása: a Haszkovó fordulóban az elektromos autóbuszok üzemeltetéséhez kapcsolódó napelemet, energiatárolót és energiamenedzsment rendszert együttesen tartalmazó komplex energetikai rendszer megvalósítására irányuló projekt megvalósításához</t>
  </si>
  <si>
    <t xml:space="preserve">Kabóca Bábszínház által a „Multifunkciós Rendezvényközpont” épületeinek bérbeadására és a zöldfelületek parkgondozási feladatainak ellátására" vonatkozó pályázat benyújtása 2025-2028. évre </t>
  </si>
  <si>
    <r>
      <t>VKSZ Zrt. által ellátott városüzemeltetési feladatok</t>
    </r>
    <r>
      <rPr>
        <sz val="11"/>
        <rFont val="Palatino Linotype"/>
        <family val="1"/>
        <charset val="238"/>
      </rPr>
      <t xml:space="preserve"> közszolgáltatási keretmegállapodás alapján:</t>
    </r>
  </si>
  <si>
    <t xml:space="preserve">       Intézményi közüzemi költségek</t>
  </si>
  <si>
    <t>Közvilágítás korszerűsítése ESCO (2024-2034.)</t>
  </si>
  <si>
    <t>Távhőellátás beszerzése (2022.07.01-2027.06.30-ig)</t>
  </si>
  <si>
    <t xml:space="preserve">Távhőellátás beszerzése Veszprém, Ördögárok utca 4. és 5. szám alatti orvosi rendelők és bölcsőde telephelyei tekintetében a 2024.01.01. - 2027.06.30. közötti időszakra.  </t>
  </si>
  <si>
    <t>Veszprémi Kistérség Többcélú Társulásának pénzeszköz átadás (Egyesített Szoc. Int.)</t>
  </si>
  <si>
    <t>Polgármesteri Hivatal használatában lévő nyomatkészítő eszközök bérlete és üzemeltetése (2025-2026. évre)</t>
  </si>
  <si>
    <t>Városi kiemelt fesztiválok (2024, 2025 és 2026)</t>
  </si>
  <si>
    <t xml:space="preserve">Szolgáltatásvásárlási szerződés a Veszprémi Programiroda Rendezvényszervező és Kulturális Szolgáltató Kft.-vel a 2025-2029. években a városi nagyrendezvények előkészítésére és lebonyolítására </t>
  </si>
  <si>
    <t>Támogatási szerződés a Programiroda Kft.-vel kulturális, művészeti és rendezvényi célok megvalósítására</t>
  </si>
  <si>
    <t>Kolostorok és Kertek működtetése</t>
  </si>
  <si>
    <t>Gyermekétkeztetés (10 éves szerződés 2021.07.01. - 2031.06.30-ig)</t>
  </si>
  <si>
    <t>A Veszprémi Intézményi Szolgáltató Szervezet diákétkeztetési közfeladatainak ellátásához szükséges étkezési nyilvántartó program beszerzése</t>
  </si>
  <si>
    <t>A Laczkó Dezső Múzeummal kötendő műtárgykölcsönzési szerződés (biztosítási díjra vonatkozóan)</t>
  </si>
  <si>
    <t>A TOP-6.4.1-16-VP1-2019-00003 azonosítószámú, „Kerékpárút és kerékpárforgalmi létesítmények építése Veszprém - Gyulafirátót szakaszon” kerékpárút nyomvonalát érintő ingatlan részek használatára bérleti szerződés 2022-2027. évre</t>
  </si>
  <si>
    <t>A 2021. évi Országos Futópálya-építési Program keretében megvalósuló „Veszprémi kolostorok és kertek futókör”  bérleti szerződés 2022-2027. évre</t>
  </si>
  <si>
    <t xml:space="preserve"> Digitális Tudásközpont működtetése és karbantartási feladatainak ellátása</t>
  </si>
  <si>
    <t>Gépjármű nyomkövető rendszer üzemeltetési szolgáltatások igénybevételével (2024-2026).</t>
  </si>
  <si>
    <t>A nemzetközi konzorciumban megvalósuló „BiodiverCity” pályázathoz szükséges önrész biztosítása az URBACT IV felhíváshoz kapcsolódóan (2023-2025).</t>
  </si>
  <si>
    <t>A nemzetközi konzorciumban megvalósuló „NextGen Youth Work” pályázathoz szükséges önrész biztosítása az URBACT IV felhíváshoz kapcsolódóan</t>
  </si>
  <si>
    <t>A nemzetközi konzorciumban megvalósuló „NONA - Új kormányzás új térségekben” pályázathoz szükséges önrész biztosítása az INTERREG Duna Régió felhíváshoz kapcsolódóan</t>
  </si>
  <si>
    <t>A 2024-2025. évi köztemetések költségével kapcsolatos előzetes pénzügyi kötelezettségvállalás</t>
  </si>
  <si>
    <t>Nemzetközi konzorciumban megvalósuló pályázat benyújtásához szükséges önrész az Európai Bizottság „Driving Urban Transition” című felhíváshoz</t>
  </si>
  <si>
    <t>A Veszprém 8713/2 hrsz.-ú – természetben a Veszprém Sportuszoda és az Aréna között található – ingatlanból kialakuló 8713/6 és 8713/7 helyrajzi számú ingatlanok adásvétel útján történő megszerzéséről</t>
  </si>
  <si>
    <t>Veszprém Megyei Jogú Város Polgármesteri Hivatala által használt mobiltelefon és mobilinternet szolgáltatás</t>
  </si>
  <si>
    <t>ZöldSport’27 Nonprofit Kft., 2027. évi Tájékozódási Futó Világbajnokság lebonyolítása</t>
  </si>
  <si>
    <t>A„HEROES - Megfizethető lakhatás a városokban és a régiókban az európai fenntarthatóságért” című INTERREG Europe pályázat, önerő</t>
  </si>
  <si>
    <t>A Laczkó Dezső Múzeum által végzendő megelőző régészeti feltárásokhoz kapcsolódó régészeti bontómunkák megvalósítása</t>
  </si>
  <si>
    <t>Veszprémi Családsegítő és Gyermekjóléti Integrált Intézmény Jutas KözTér bérleti szerződés</t>
  </si>
  <si>
    <t xml:space="preserve">Európai Városi Kezdeményezés 2024. évi pályázati felhívásának a „Technológia a városokban” című innovációs mintaprojekteket támogató alcíméhez kapcsolódó pályázat benyújtása és az ehhez szükséges önrész </t>
  </si>
  <si>
    <t>Veszprém várostörténeti monográfia kiadásának támogatása</t>
  </si>
  <si>
    <t>A 2025-2026. évet érintően a Jutasi úti Sportközpont üzemeltetési költségeinek biztosítása</t>
  </si>
  <si>
    <t>Veszprémi Német Nemzetiségi Önkormányzat részére irodahelység bérleti díj</t>
  </si>
  <si>
    <t xml:space="preserve"> Európai Városi Kezdeményezés (European Urban Initiative) 2024. évi pályázati felhívásán nyertes FOOTPRINTS projekthez való csatlakozás 2025-2027. év</t>
  </si>
  <si>
    <t>64.</t>
  </si>
  <si>
    <t>A nem önkormányzati tulajdonban lévő háziorvosi rendelők rezsiköltségének átvállalása (12. sz. házi gyermekorvosi és 25. sz. háziorvosi körzet)</t>
  </si>
  <si>
    <t>65.</t>
  </si>
  <si>
    <t>A Via Calvaria program  éves hozzájárulási díj</t>
  </si>
  <si>
    <t>66.</t>
  </si>
  <si>
    <t>„Márkó-Bánd települések irányába kerékpárút építése” elnevezésű, TOP-6.4.1-16-VP1 kódszámú Európai Uniós projekt csereerdő-telepítési és üzemeltetési feladataihoz kapcsolódó előzetes pénzügyi kötelezettségvállalás</t>
  </si>
  <si>
    <t>2024. évi beszámoló előterjesztés 1.3. melléklete</t>
  </si>
  <si>
    <t>6. Az Ukrajnában kialakult fegyveres konfliktussal összefüggésben felmerült önkormányzati kiadások ellentételezése</t>
  </si>
  <si>
    <t>Fogorvosi körzeteknek működési hozzájárulás (2023-2027.)</t>
  </si>
  <si>
    <t>Ellátottak térítési díjának, illetve kártérítésének méltányossági alapon történő elengedésének összege</t>
  </si>
  <si>
    <t>Veszprém-Balaton 2023 Zrt.</t>
  </si>
  <si>
    <t>Megjegyzés: Az államháztartásról szóló 2011. évi CXCV. törvény 91. § (2) bekezdés d) pontjával kapcsolatban az Önkormányzat tulajdonában álló gazdálkodó szervezetek számviteli törvény szerinti beszámolójának, az adózott eredmény felhasználásának, éves üzleti tervének, illetve a következő évi gazdasági tevékenységgel szemben támasztott főbb követelmények jóváhagyását Veszprém Megyei Jogú Város Önkormányzata Közgyűlésének az önkormányzat vagyonáról, a vagyongazdálkodás és vagyonhasznosítás szabályairól szóló 36/2021. (XI.25.) önkormányzati rendelet a Tulajdonosi Bizottság hatáskörébe utalja.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</si>
</sst>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0.0"/>
  </numFmts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Palatino Linotype"/>
      <family val="1"/>
      <charset val="238"/>
    </font>
    <font>
      <sz val="10"/>
      <name val="Arial"/>
      <family val="2"/>
      <charset val="238"/>
    </font>
    <font>
      <b/>
      <sz val="11"/>
      <name val="Palatino Linotype"/>
      <family val="1"/>
      <charset val="238"/>
    </font>
    <font>
      <i/>
      <sz val="11"/>
      <name val="Palatino Linotype"/>
      <family val="1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0"/>
      <name val="Palatino Linotype"/>
      <family val="1"/>
      <charset val="238"/>
    </font>
    <font>
      <b/>
      <sz val="9"/>
      <name val="Palatino Linotype"/>
      <family val="1"/>
      <charset val="238"/>
    </font>
    <font>
      <i/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u/>
      <sz val="11"/>
      <name val="Palatino Linotype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Palatino Linotype"/>
      <family val="1"/>
      <charset val="238"/>
    </font>
    <font>
      <sz val="11"/>
      <color rgb="FF000000"/>
      <name val="Calibri"/>
      <family val="2"/>
      <charset val="238"/>
    </font>
    <font>
      <b/>
      <u/>
      <sz val="11"/>
      <name val="Palatino Linotyp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rgb="FFFFFF00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0">
    <xf numFmtId="0" fontId="0" fillId="0" borderId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25" fillId="0" borderId="0"/>
    <xf numFmtId="0" fontId="18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3" fillId="0" borderId="0"/>
    <xf numFmtId="0" fontId="27" fillId="0" borderId="0"/>
    <xf numFmtId="0" fontId="15" fillId="0" borderId="0"/>
    <xf numFmtId="0" fontId="13" fillId="0" borderId="0"/>
    <xf numFmtId="0" fontId="15" fillId="0" borderId="0"/>
    <xf numFmtId="0" fontId="18" fillId="0" borderId="0"/>
    <xf numFmtId="9" fontId="13" fillId="0" borderId="0" applyBorder="0" applyProtection="0"/>
  </cellStyleXfs>
  <cellXfs count="373">
    <xf numFmtId="0" fontId="0" fillId="0" borderId="0" xfId="0"/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8" applyFont="1" applyAlignment="1">
      <alignment vertical="center"/>
    </xf>
    <xf numFmtId="0" fontId="17" fillId="0" borderId="0" xfId="0" applyFont="1" applyAlignment="1">
      <alignment horizontal="right" vertical="top"/>
    </xf>
    <xf numFmtId="0" fontId="14" fillId="0" borderId="0" xfId="8" applyFont="1" applyAlignment="1">
      <alignment horizontal="center" vertical="center"/>
    </xf>
    <xf numFmtId="3" fontId="14" fillId="0" borderId="0" xfId="8" applyNumberFormat="1" applyFont="1" applyAlignment="1">
      <alignment horizontal="center" vertical="center"/>
    </xf>
    <xf numFmtId="0" fontId="16" fillId="0" borderId="12" xfId="8" applyFont="1" applyBorder="1" applyAlignment="1">
      <alignment vertical="center"/>
    </xf>
    <xf numFmtId="0" fontId="17" fillId="0" borderId="8" xfId="8" applyFont="1" applyBorder="1" applyAlignment="1">
      <alignment horizontal="left" vertical="center" indent="2"/>
    </xf>
    <xf numFmtId="0" fontId="14" fillId="0" borderId="8" xfId="8" applyFont="1" applyBorder="1" applyAlignment="1">
      <alignment horizontal="left" vertical="center" indent="3"/>
    </xf>
    <xf numFmtId="0" fontId="14" fillId="0" borderId="8" xfId="8" applyFont="1" applyBorder="1" applyAlignment="1">
      <alignment vertical="center" wrapText="1"/>
    </xf>
    <xf numFmtId="0" fontId="16" fillId="0" borderId="12" xfId="8" applyFont="1" applyBorder="1" applyAlignment="1">
      <alignment vertical="center" wrapText="1"/>
    </xf>
    <xf numFmtId="0" fontId="14" fillId="0" borderId="8" xfId="8" applyFont="1" applyBorder="1" applyAlignment="1">
      <alignment horizontal="left" vertical="center" wrapText="1" indent="3"/>
    </xf>
    <xf numFmtId="2" fontId="14" fillId="0" borderId="0" xfId="0" applyNumberFormat="1" applyFont="1"/>
    <xf numFmtId="3" fontId="1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6" fillId="0" borderId="47" xfId="0" applyFont="1" applyBorder="1" applyAlignment="1">
      <alignment horizontal="center"/>
    </xf>
    <xf numFmtId="0" fontId="14" fillId="0" borderId="47" xfId="0" applyFont="1" applyBorder="1" applyAlignment="1">
      <alignment horizontal="center"/>
    </xf>
    <xf numFmtId="2" fontId="16" fillId="0" borderId="17" xfId="0" applyNumberFormat="1" applyFont="1" applyBorder="1" applyAlignment="1">
      <alignment horizontal="center"/>
    </xf>
    <xf numFmtId="0" fontId="16" fillId="0" borderId="5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2" fontId="16" fillId="0" borderId="34" xfId="0" applyNumberFormat="1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top"/>
    </xf>
    <xf numFmtId="0" fontId="14" fillId="0" borderId="44" xfId="0" applyFont="1" applyBorder="1" applyAlignment="1">
      <alignment horizontal="center" vertical="top" wrapText="1"/>
    </xf>
    <xf numFmtId="2" fontId="16" fillId="0" borderId="18" xfId="0" applyNumberFormat="1" applyFont="1" applyBorder="1" applyAlignment="1">
      <alignment horizontal="center" vertical="top"/>
    </xf>
    <xf numFmtId="3" fontId="14" fillId="0" borderId="64" xfId="0" applyNumberFormat="1" applyFont="1" applyBorder="1" applyAlignment="1">
      <alignment vertical="center"/>
    </xf>
    <xf numFmtId="3" fontId="14" fillId="0" borderId="50" xfId="0" applyNumberFormat="1" applyFont="1" applyBorder="1" applyAlignment="1">
      <alignment vertical="center"/>
    </xf>
    <xf numFmtId="3" fontId="14" fillId="0" borderId="57" xfId="0" applyNumberFormat="1" applyFont="1" applyBorder="1" applyAlignment="1">
      <alignment vertical="center"/>
    </xf>
    <xf numFmtId="0" fontId="16" fillId="0" borderId="14" xfId="0" applyFont="1" applyBorder="1" applyAlignment="1">
      <alignment horizontal="right" vertical="center"/>
    </xf>
    <xf numFmtId="3" fontId="16" fillId="0" borderId="30" xfId="0" applyNumberFormat="1" applyFont="1" applyBorder="1" applyAlignment="1">
      <alignment horizontal="right" vertical="center"/>
    </xf>
    <xf numFmtId="3" fontId="16" fillId="0" borderId="15" xfId="0" quotePrefix="1" applyNumberFormat="1" applyFont="1" applyBorder="1" applyAlignment="1">
      <alignment horizontal="center" vertical="center"/>
    </xf>
    <xf numFmtId="3" fontId="14" fillId="0" borderId="0" xfId="78" applyNumberFormat="1" applyFont="1" applyAlignment="1">
      <alignment horizontal="right"/>
    </xf>
    <xf numFmtId="4" fontId="14" fillId="0" borderId="0" xfId="78" applyNumberFormat="1" applyFont="1" applyAlignment="1">
      <alignment horizontal="right"/>
    </xf>
    <xf numFmtId="3" fontId="20" fillId="0" borderId="0" xfId="78" applyNumberFormat="1" applyFont="1"/>
    <xf numFmtId="0" fontId="20" fillId="0" borderId="0" xfId="78" applyFont="1"/>
    <xf numFmtId="0" fontId="20" fillId="0" borderId="0" xfId="78" applyFont="1" applyAlignment="1">
      <alignment horizontal="center"/>
    </xf>
    <xf numFmtId="0" fontId="23" fillId="0" borderId="0" xfId="78" applyFont="1" applyAlignment="1">
      <alignment vertical="center"/>
    </xf>
    <xf numFmtId="3" fontId="23" fillId="0" borderId="0" xfId="78" applyNumberFormat="1" applyFont="1" applyAlignment="1">
      <alignment vertical="center"/>
    </xf>
    <xf numFmtId="4" fontId="22" fillId="0" borderId="0" xfId="78" applyNumberFormat="1" applyFont="1" applyAlignment="1">
      <alignment horizontal="right"/>
    </xf>
    <xf numFmtId="0" fontId="20" fillId="0" borderId="0" xfId="78" applyFont="1" applyAlignment="1">
      <alignment horizontal="center" vertical="center"/>
    </xf>
    <xf numFmtId="3" fontId="20" fillId="0" borderId="0" xfId="78" applyNumberFormat="1" applyFont="1" applyAlignment="1">
      <alignment horizontal="center" vertical="center"/>
    </xf>
    <xf numFmtId="4" fontId="20" fillId="0" borderId="0" xfId="78" applyNumberFormat="1" applyFont="1" applyAlignment="1">
      <alignment horizontal="center"/>
    </xf>
    <xf numFmtId="0" fontId="21" fillId="2" borderId="14" xfId="78" applyFont="1" applyFill="1" applyBorder="1" applyAlignment="1">
      <alignment horizontal="center" vertical="center" wrapText="1"/>
    </xf>
    <xf numFmtId="0" fontId="23" fillId="2" borderId="30" xfId="78" applyFont="1" applyFill="1" applyBorder="1" applyAlignment="1">
      <alignment horizontal="center" vertical="center" wrapText="1"/>
    </xf>
    <xf numFmtId="3" fontId="23" fillId="2" borderId="30" xfId="78" applyNumberFormat="1" applyFont="1" applyFill="1" applyBorder="1" applyAlignment="1">
      <alignment horizontal="center" vertical="center" wrapText="1"/>
    </xf>
    <xf numFmtId="4" fontId="23" fillId="2" borderId="15" xfId="78" applyNumberFormat="1" applyFont="1" applyFill="1" applyBorder="1" applyAlignment="1">
      <alignment horizontal="center" vertical="center" wrapText="1"/>
    </xf>
    <xf numFmtId="0" fontId="20" fillId="0" borderId="0" xfId="78" applyFont="1" applyAlignment="1">
      <alignment vertical="center" wrapText="1"/>
    </xf>
    <xf numFmtId="0" fontId="20" fillId="0" borderId="13" xfId="78" applyFont="1" applyBorder="1" applyAlignment="1">
      <alignment horizontal="center"/>
    </xf>
    <xf numFmtId="0" fontId="20" fillId="0" borderId="12" xfId="78" applyFont="1" applyBorder="1"/>
    <xf numFmtId="3" fontId="20" fillId="0" borderId="12" xfId="78" applyNumberFormat="1" applyFont="1" applyBorder="1"/>
    <xf numFmtId="4" fontId="20" fillId="0" borderId="16" xfId="78" applyNumberFormat="1" applyFont="1" applyBorder="1" applyAlignment="1">
      <alignment horizontal="center"/>
    </xf>
    <xf numFmtId="0" fontId="23" fillId="0" borderId="7" xfId="78" applyFont="1" applyBorder="1" applyAlignment="1">
      <alignment horizontal="center"/>
    </xf>
    <xf numFmtId="0" fontId="23" fillId="0" borderId="8" xfId="78" applyFont="1" applyBorder="1"/>
    <xf numFmtId="3" fontId="23" fillId="0" borderId="8" xfId="78" applyNumberFormat="1" applyFont="1" applyBorder="1"/>
    <xf numFmtId="4" fontId="23" fillId="0" borderId="9" xfId="78" applyNumberFormat="1" applyFont="1" applyBorder="1" applyAlignment="1">
      <alignment horizontal="center"/>
    </xf>
    <xf numFmtId="0" fontId="23" fillId="0" borderId="0" xfId="78" applyFont="1"/>
    <xf numFmtId="0" fontId="20" fillId="0" borderId="7" xfId="78" applyFont="1" applyBorder="1" applyAlignment="1">
      <alignment horizontal="center"/>
    </xf>
    <xf numFmtId="0" fontId="20" fillId="0" borderId="8" xfId="78" applyFont="1" applyBorder="1" applyAlignment="1">
      <alignment horizontal="left" indent="1"/>
    </xf>
    <xf numFmtId="3" fontId="20" fillId="0" borderId="8" xfId="78" applyNumberFormat="1" applyFont="1" applyBorder="1"/>
    <xf numFmtId="4" fontId="20" fillId="0" borderId="9" xfId="78" applyNumberFormat="1" applyFont="1" applyBorder="1" applyAlignment="1">
      <alignment horizontal="center"/>
    </xf>
    <xf numFmtId="0" fontId="20" fillId="0" borderId="8" xfId="78" applyFont="1" applyBorder="1" applyAlignment="1">
      <alignment horizontal="left" wrapText="1" indent="1"/>
    </xf>
    <xf numFmtId="0" fontId="23" fillId="0" borderId="7" xfId="78" applyFont="1" applyBorder="1" applyAlignment="1">
      <alignment horizontal="center" vertical="top"/>
    </xf>
    <xf numFmtId="0" fontId="23" fillId="0" borderId="8" xfId="78" applyFont="1" applyBorder="1" applyAlignment="1">
      <alignment wrapText="1"/>
    </xf>
    <xf numFmtId="0" fontId="23" fillId="0" borderId="7" xfId="78" applyFont="1" applyBorder="1" applyAlignment="1">
      <alignment horizontal="center" vertical="center"/>
    </xf>
    <xf numFmtId="0" fontId="23" fillId="0" borderId="8" xfId="78" applyFont="1" applyBorder="1" applyAlignment="1">
      <alignment vertical="center" wrapText="1"/>
    </xf>
    <xf numFmtId="3" fontId="23" fillId="0" borderId="8" xfId="78" applyNumberFormat="1" applyFont="1" applyBorder="1" applyAlignment="1">
      <alignment vertical="center"/>
    </xf>
    <xf numFmtId="4" fontId="23" fillId="0" borderId="9" xfId="78" applyNumberFormat="1" applyFont="1" applyBorder="1" applyAlignment="1">
      <alignment horizontal="center" vertical="center"/>
    </xf>
    <xf numFmtId="0" fontId="23" fillId="0" borderId="0" xfId="78" applyFont="1" applyAlignment="1">
      <alignment vertical="top"/>
    </xf>
    <xf numFmtId="0" fontId="20" fillId="0" borderId="8" xfId="78" applyFont="1" applyBorder="1"/>
    <xf numFmtId="0" fontId="20" fillId="0" borderId="8" xfId="78" applyFont="1" applyBorder="1" applyAlignment="1">
      <alignment wrapText="1"/>
    </xf>
    <xf numFmtId="0" fontId="20" fillId="0" borderId="7" xfId="78" applyFont="1" applyBorder="1" applyAlignment="1">
      <alignment horizontal="center" vertical="top"/>
    </xf>
    <xf numFmtId="0" fontId="23" fillId="0" borderId="8" xfId="78" applyFont="1" applyBorder="1" applyAlignment="1">
      <alignment vertical="center"/>
    </xf>
    <xf numFmtId="0" fontId="23" fillId="0" borderId="41" xfId="78" applyFont="1" applyBorder="1" applyAlignment="1">
      <alignment horizontal="center" vertical="center"/>
    </xf>
    <xf numFmtId="0" fontId="23" fillId="0" borderId="42" xfId="78" applyFont="1" applyBorder="1" applyAlignment="1">
      <alignment vertical="center"/>
    </xf>
    <xf numFmtId="3" fontId="23" fillId="0" borderId="42" xfId="78" applyNumberFormat="1" applyFont="1" applyBorder="1" applyAlignment="1">
      <alignment vertical="center"/>
    </xf>
    <xf numFmtId="4" fontId="23" fillId="0" borderId="40" xfId="78" applyNumberFormat="1" applyFont="1" applyBorder="1" applyAlignment="1">
      <alignment horizontal="center" vertical="center"/>
    </xf>
    <xf numFmtId="0" fontId="23" fillId="2" borderId="14" xfId="78" applyFont="1" applyFill="1" applyBorder="1" applyAlignment="1">
      <alignment horizontal="center" vertical="center"/>
    </xf>
    <xf numFmtId="0" fontId="23" fillId="2" borderId="30" xfId="78" applyFont="1" applyFill="1" applyBorder="1" applyAlignment="1">
      <alignment vertical="center"/>
    </xf>
    <xf numFmtId="3" fontId="23" fillId="2" borderId="30" xfId="78" applyNumberFormat="1" applyFont="1" applyFill="1" applyBorder="1" applyAlignment="1">
      <alignment vertical="center"/>
    </xf>
    <xf numFmtId="4" fontId="23" fillId="2" borderId="15" xfId="78" applyNumberFormat="1" applyFont="1" applyFill="1" applyBorder="1" applyAlignment="1">
      <alignment horizontal="center" vertical="center"/>
    </xf>
    <xf numFmtId="0" fontId="23" fillId="0" borderId="14" xfId="78" applyFont="1" applyBorder="1" applyAlignment="1">
      <alignment horizontal="center" vertical="center"/>
    </xf>
    <xf numFmtId="0" fontId="23" fillId="0" borderId="30" xfId="78" applyFont="1" applyBorder="1" applyAlignment="1">
      <alignment vertical="center"/>
    </xf>
    <xf numFmtId="3" fontId="23" fillId="0" borderId="30" xfId="78" applyNumberFormat="1" applyFont="1" applyBorder="1" applyAlignment="1">
      <alignment vertical="center"/>
    </xf>
    <xf numFmtId="4" fontId="23" fillId="0" borderId="15" xfId="78" applyNumberFormat="1" applyFont="1" applyBorder="1" applyAlignment="1">
      <alignment horizontal="center" vertical="center"/>
    </xf>
    <xf numFmtId="0" fontId="20" fillId="0" borderId="31" xfId="78" applyFont="1" applyBorder="1" applyAlignment="1">
      <alignment horizontal="center"/>
    </xf>
    <xf numFmtId="0" fontId="20" fillId="0" borderId="25" xfId="78" applyFont="1" applyBorder="1"/>
    <xf numFmtId="3" fontId="20" fillId="0" borderId="25" xfId="78" applyNumberFormat="1" applyFont="1" applyBorder="1"/>
    <xf numFmtId="4" fontId="20" fillId="0" borderId="26" xfId="78" applyNumberFormat="1" applyFont="1" applyBorder="1" applyAlignment="1">
      <alignment horizontal="center"/>
    </xf>
    <xf numFmtId="0" fontId="20" fillId="0" borderId="22" xfId="78" applyFont="1" applyBorder="1" applyAlignment="1">
      <alignment horizontal="center" vertical="center"/>
    </xf>
    <xf numFmtId="0" fontId="20" fillId="0" borderId="23" xfId="78" applyFont="1" applyBorder="1" applyAlignment="1">
      <alignment vertical="center" wrapText="1"/>
    </xf>
    <xf numFmtId="3" fontId="20" fillId="0" borderId="23" xfId="78" applyNumberFormat="1" applyFont="1" applyBorder="1" applyAlignment="1">
      <alignment vertical="center"/>
    </xf>
    <xf numFmtId="4" fontId="20" fillId="0" borderId="24" xfId="78" applyNumberFormat="1" applyFont="1" applyBorder="1" applyAlignment="1">
      <alignment horizontal="center" vertical="center"/>
    </xf>
    <xf numFmtId="0" fontId="20" fillId="0" borderId="0" xfId="78" applyFont="1" applyAlignment="1">
      <alignment vertical="center"/>
    </xf>
    <xf numFmtId="0" fontId="20" fillId="0" borderId="13" xfId="78" applyFont="1" applyBorder="1" applyAlignment="1">
      <alignment horizontal="center" vertical="top"/>
    </xf>
    <xf numFmtId="0" fontId="20" fillId="0" borderId="12" xfId="78" applyFont="1" applyBorder="1" applyAlignment="1">
      <alignment horizontal="left" wrapText="1"/>
    </xf>
    <xf numFmtId="0" fontId="20" fillId="0" borderId="8" xfId="78" applyFont="1" applyBorder="1" applyAlignment="1">
      <alignment horizontal="left" wrapText="1"/>
    </xf>
    <xf numFmtId="0" fontId="23" fillId="0" borderId="8" xfId="78" applyFont="1" applyBorder="1" applyAlignment="1">
      <alignment horizontal="left" vertical="center"/>
    </xf>
    <xf numFmtId="0" fontId="23" fillId="0" borderId="42" xfId="78" applyFont="1" applyBorder="1" applyAlignment="1">
      <alignment horizontal="left" vertical="center"/>
    </xf>
    <xf numFmtId="4" fontId="23" fillId="2" borderId="59" xfId="78" applyNumberFormat="1" applyFont="1" applyFill="1" applyBorder="1" applyAlignment="1">
      <alignment horizontal="center" vertical="center"/>
    </xf>
    <xf numFmtId="4" fontId="20" fillId="0" borderId="0" xfId="78" applyNumberFormat="1" applyFont="1"/>
    <xf numFmtId="3" fontId="14" fillId="0" borderId="0" xfId="9" applyNumberFormat="1" applyFont="1" applyAlignment="1">
      <alignment vertical="center"/>
    </xf>
    <xf numFmtId="0" fontId="20" fillId="0" borderId="0" xfId="9" applyFont="1" applyAlignment="1">
      <alignment vertical="center"/>
    </xf>
    <xf numFmtId="0" fontId="23" fillId="0" borderId="5" xfId="9" applyFont="1" applyBorder="1" applyAlignment="1">
      <alignment vertical="center"/>
    </xf>
    <xf numFmtId="0" fontId="23" fillId="0" borderId="63" xfId="79" applyFont="1" applyBorder="1" applyAlignment="1">
      <alignment horizontal="center" vertical="center"/>
    </xf>
    <xf numFmtId="3" fontId="23" fillId="0" borderId="19" xfId="9" applyNumberFormat="1" applyFont="1" applyBorder="1" applyAlignment="1">
      <alignment vertical="center"/>
    </xf>
    <xf numFmtId="0" fontId="20" fillId="0" borderId="35" xfId="9" applyFont="1" applyBorder="1" applyAlignment="1">
      <alignment vertical="center"/>
    </xf>
    <xf numFmtId="0" fontId="20" fillId="0" borderId="67" xfId="79" applyFont="1" applyBorder="1" applyAlignment="1">
      <alignment horizontal="center" vertical="center"/>
    </xf>
    <xf numFmtId="3" fontId="20" fillId="0" borderId="68" xfId="9" applyNumberFormat="1" applyFont="1" applyBorder="1" applyAlignment="1">
      <alignment vertical="center"/>
    </xf>
    <xf numFmtId="0" fontId="20" fillId="0" borderId="60" xfId="9" applyFont="1" applyBorder="1" applyAlignment="1">
      <alignment vertical="center"/>
    </xf>
    <xf numFmtId="0" fontId="20" fillId="0" borderId="56" xfId="79" applyFont="1" applyBorder="1" applyAlignment="1">
      <alignment horizontal="center" vertical="center"/>
    </xf>
    <xf numFmtId="3" fontId="20" fillId="0" borderId="69" xfId="9" applyNumberFormat="1" applyFont="1" applyBorder="1" applyAlignment="1">
      <alignment vertical="center"/>
    </xf>
    <xf numFmtId="0" fontId="20" fillId="0" borderId="27" xfId="9" applyFont="1" applyBorder="1" applyAlignment="1">
      <alignment vertical="center"/>
    </xf>
    <xf numFmtId="0" fontId="20" fillId="0" borderId="65" xfId="79" applyFont="1" applyBorder="1" applyAlignment="1">
      <alignment horizontal="center" vertical="center"/>
    </xf>
    <xf numFmtId="3" fontId="20" fillId="0" borderId="51" xfId="9" applyNumberFormat="1" applyFont="1" applyBorder="1" applyAlignment="1">
      <alignment vertical="center"/>
    </xf>
    <xf numFmtId="0" fontId="20" fillId="0" borderId="28" xfId="9" applyFont="1" applyBorder="1" applyAlignment="1">
      <alignment vertical="center"/>
    </xf>
    <xf numFmtId="0" fontId="20" fillId="0" borderId="70" xfId="79" applyFont="1" applyBorder="1" applyAlignment="1">
      <alignment horizontal="center" vertical="center"/>
    </xf>
    <xf numFmtId="3" fontId="20" fillId="0" borderId="52" xfId="9" applyNumberFormat="1" applyFont="1" applyBorder="1" applyAlignment="1">
      <alignment vertical="center"/>
    </xf>
    <xf numFmtId="0" fontId="23" fillId="0" borderId="5" xfId="9" applyFont="1" applyBorder="1" applyAlignment="1">
      <alignment vertical="center" wrapText="1"/>
    </xf>
    <xf numFmtId="0" fontId="20" fillId="0" borderId="29" xfId="9" applyFont="1" applyBorder="1" applyAlignment="1">
      <alignment vertical="center"/>
    </xf>
    <xf numFmtId="0" fontId="20" fillId="0" borderId="66" xfId="79" applyFont="1" applyBorder="1" applyAlignment="1">
      <alignment horizontal="center" vertical="center"/>
    </xf>
    <xf numFmtId="3" fontId="20" fillId="0" borderId="53" xfId="9" applyNumberFormat="1" applyFont="1" applyBorder="1" applyAlignment="1">
      <alignment vertical="center"/>
    </xf>
    <xf numFmtId="0" fontId="23" fillId="3" borderId="63" xfId="9" applyFont="1" applyFill="1" applyBorder="1" applyAlignment="1">
      <alignment vertical="center"/>
    </xf>
    <xf numFmtId="0" fontId="23" fillId="3" borderId="63" xfId="79" applyFont="1" applyFill="1" applyBorder="1" applyAlignment="1">
      <alignment horizontal="center" vertical="center"/>
    </xf>
    <xf numFmtId="3" fontId="20" fillId="3" borderId="19" xfId="9" applyNumberFormat="1" applyFont="1" applyFill="1" applyBorder="1" applyAlignment="1">
      <alignment vertical="center"/>
    </xf>
    <xf numFmtId="0" fontId="20" fillId="0" borderId="0" xfId="79" applyFont="1" applyAlignment="1">
      <alignment vertical="center"/>
    </xf>
    <xf numFmtId="3" fontId="20" fillId="0" borderId="0" xfId="9" applyNumberFormat="1" applyFont="1" applyAlignment="1">
      <alignment vertical="center"/>
    </xf>
    <xf numFmtId="3" fontId="23" fillId="3" borderId="19" xfId="9" applyNumberFormat="1" applyFont="1" applyFill="1" applyBorder="1" applyAlignment="1">
      <alignment vertical="center"/>
    </xf>
    <xf numFmtId="0" fontId="23" fillId="0" borderId="0" xfId="9" applyFont="1" applyAlignment="1">
      <alignment vertical="center"/>
    </xf>
    <xf numFmtId="0" fontId="20" fillId="0" borderId="67" xfId="9" applyFont="1" applyBorder="1" applyAlignment="1">
      <alignment vertical="center"/>
    </xf>
    <xf numFmtId="0" fontId="23" fillId="0" borderId="67" xfId="9" applyFont="1" applyBorder="1" applyAlignment="1">
      <alignment horizontal="center" vertical="center"/>
    </xf>
    <xf numFmtId="0" fontId="20" fillId="0" borderId="70" xfId="9" applyFont="1" applyBorder="1" applyAlignment="1">
      <alignment vertical="center"/>
    </xf>
    <xf numFmtId="0" fontId="23" fillId="0" borderId="70" xfId="9" applyFont="1" applyBorder="1" applyAlignment="1">
      <alignment horizontal="center" vertical="center"/>
    </xf>
    <xf numFmtId="11" fontId="20" fillId="0" borderId="70" xfId="9" applyNumberFormat="1" applyFont="1" applyBorder="1" applyAlignment="1">
      <alignment vertical="center"/>
    </xf>
    <xf numFmtId="0" fontId="23" fillId="0" borderId="63" xfId="9" applyFont="1" applyBorder="1" applyAlignment="1">
      <alignment horizontal="center" vertical="center"/>
    </xf>
    <xf numFmtId="3" fontId="23" fillId="0" borderId="63" xfId="9" applyNumberFormat="1" applyFont="1" applyBorder="1" applyAlignment="1">
      <alignment vertical="center"/>
    </xf>
    <xf numFmtId="0" fontId="20" fillId="0" borderId="67" xfId="9" applyFont="1" applyBorder="1" applyAlignment="1">
      <alignment horizontal="center" vertical="center"/>
    </xf>
    <xf numFmtId="3" fontId="20" fillId="0" borderId="67" xfId="9" applyNumberFormat="1" applyFont="1" applyBorder="1" applyAlignment="1">
      <alignment vertical="center"/>
    </xf>
    <xf numFmtId="0" fontId="20" fillId="0" borderId="1" xfId="9" applyFont="1" applyBorder="1" applyAlignment="1">
      <alignment vertical="center"/>
    </xf>
    <xf numFmtId="0" fontId="20" fillId="0" borderId="43" xfId="9" applyFont="1" applyBorder="1" applyAlignment="1">
      <alignment horizontal="center" vertical="center"/>
    </xf>
    <xf numFmtId="0" fontId="20" fillId="0" borderId="66" xfId="9" applyFont="1" applyBorder="1" applyAlignment="1">
      <alignment horizontal="center" vertical="center"/>
    </xf>
    <xf numFmtId="3" fontId="23" fillId="0" borderId="66" xfId="9" applyNumberFormat="1" applyFont="1" applyBorder="1" applyAlignment="1">
      <alignment vertical="center"/>
    </xf>
    <xf numFmtId="0" fontId="23" fillId="3" borderId="5" xfId="9" applyFont="1" applyFill="1" applyBorder="1" applyAlignment="1">
      <alignment vertical="center"/>
    </xf>
    <xf numFmtId="3" fontId="23" fillId="3" borderId="63" xfId="9" applyNumberFormat="1" applyFont="1" applyFill="1" applyBorder="1" applyAlignment="1">
      <alignment vertical="center"/>
    </xf>
    <xf numFmtId="0" fontId="20" fillId="0" borderId="0" xfId="80" applyFont="1" applyAlignment="1">
      <alignment vertical="center"/>
    </xf>
    <xf numFmtId="3" fontId="14" fillId="0" borderId="0" xfId="82" applyNumberFormat="1" applyFont="1" applyAlignment="1">
      <alignment vertical="top"/>
    </xf>
    <xf numFmtId="164" fontId="14" fillId="0" borderId="0" xfId="82" applyNumberFormat="1" applyFont="1" applyAlignment="1">
      <alignment horizontal="right" vertical="top"/>
    </xf>
    <xf numFmtId="0" fontId="14" fillId="0" borderId="0" xfId="82" applyFont="1" applyAlignment="1">
      <alignment vertical="top"/>
    </xf>
    <xf numFmtId="0" fontId="14" fillId="0" borderId="0" xfId="82" applyFont="1" applyAlignment="1">
      <alignment vertical="center"/>
    </xf>
    <xf numFmtId="0" fontId="14" fillId="0" borderId="0" xfId="82" applyFont="1"/>
    <xf numFmtId="0" fontId="17" fillId="0" borderId="0" xfId="82" applyFont="1" applyAlignment="1">
      <alignment horizontal="center" vertical="center"/>
    </xf>
    <xf numFmtId="0" fontId="14" fillId="0" borderId="0" xfId="82" applyFont="1" applyAlignment="1">
      <alignment horizontal="center" vertical="center"/>
    </xf>
    <xf numFmtId="164" fontId="14" fillId="0" borderId="0" xfId="82" applyNumberFormat="1" applyFont="1" applyAlignment="1">
      <alignment horizontal="center" vertical="center"/>
    </xf>
    <xf numFmtId="0" fontId="17" fillId="0" borderId="0" xfId="82" applyFont="1" applyAlignment="1">
      <alignment vertical="top"/>
    </xf>
    <xf numFmtId="164" fontId="17" fillId="0" borderId="0" xfId="82" applyNumberFormat="1" applyFont="1" applyAlignment="1">
      <alignment horizontal="right" vertical="top"/>
    </xf>
    <xf numFmtId="0" fontId="14" fillId="0" borderId="0" xfId="82" applyFont="1" applyAlignment="1">
      <alignment horizontal="center"/>
    </xf>
    <xf numFmtId="0" fontId="14" fillId="0" borderId="3" xfId="82" applyFont="1" applyBorder="1" applyAlignment="1">
      <alignment horizontal="center"/>
    </xf>
    <xf numFmtId="164" fontId="14" fillId="0" borderId="0" xfId="82" applyNumberFormat="1" applyFont="1" applyAlignment="1">
      <alignment horizontal="center"/>
    </xf>
    <xf numFmtId="0" fontId="14" fillId="0" borderId="1" xfId="82" applyFont="1" applyBorder="1"/>
    <xf numFmtId="0" fontId="24" fillId="0" borderId="32" xfId="82" applyFont="1" applyBorder="1"/>
    <xf numFmtId="3" fontId="14" fillId="0" borderId="55" xfId="82" applyNumberFormat="1" applyFont="1" applyBorder="1"/>
    <xf numFmtId="164" fontId="14" fillId="0" borderId="34" xfId="82" applyNumberFormat="1" applyFont="1" applyBorder="1"/>
    <xf numFmtId="0" fontId="14" fillId="0" borderId="1" xfId="82" applyFont="1" applyBorder="1" applyAlignment="1">
      <alignment horizontal="center" vertical="center"/>
    </xf>
    <xf numFmtId="0" fontId="14" fillId="0" borderId="32" xfId="82" applyFont="1" applyBorder="1" applyAlignment="1">
      <alignment horizontal="center" vertical="center"/>
    </xf>
    <xf numFmtId="3" fontId="14" fillId="0" borderId="55" xfId="82" applyNumberFormat="1" applyFont="1" applyBorder="1" applyAlignment="1">
      <alignment horizontal="right" vertical="center"/>
    </xf>
    <xf numFmtId="164" fontId="14" fillId="0" borderId="34" xfId="82" applyNumberFormat="1" applyFont="1" applyBorder="1" applyAlignment="1">
      <alignment vertical="center"/>
    </xf>
    <xf numFmtId="3" fontId="14" fillId="0" borderId="21" xfId="82" applyNumberFormat="1" applyFont="1" applyBorder="1" applyAlignment="1">
      <alignment horizontal="right" vertical="center"/>
    </xf>
    <xf numFmtId="164" fontId="14" fillId="0" borderId="20" xfId="82" applyNumberFormat="1" applyFont="1" applyBorder="1" applyAlignment="1">
      <alignment vertical="center"/>
    </xf>
    <xf numFmtId="0" fontId="24" fillId="0" borderId="32" xfId="82" applyFont="1" applyBorder="1" applyAlignment="1">
      <alignment horizontal="left"/>
    </xf>
    <xf numFmtId="164" fontId="14" fillId="0" borderId="10" xfId="82" applyNumberFormat="1" applyFont="1" applyBorder="1" applyAlignment="1">
      <alignment vertical="center"/>
    </xf>
    <xf numFmtId="3" fontId="14" fillId="0" borderId="55" xfId="82" applyNumberFormat="1" applyFont="1" applyBorder="1" applyAlignment="1">
      <alignment vertical="center"/>
    </xf>
    <xf numFmtId="3" fontId="26" fillId="0" borderId="55" xfId="82" applyNumberFormat="1" applyFont="1" applyBorder="1" applyAlignment="1">
      <alignment horizontal="right" vertical="center"/>
    </xf>
    <xf numFmtId="3" fontId="16" fillId="0" borderId="21" xfId="82" applyNumberFormat="1" applyFont="1" applyBorder="1" applyAlignment="1">
      <alignment horizontal="right" vertical="center"/>
    </xf>
    <xf numFmtId="164" fontId="16" fillId="0" borderId="20" xfId="82" applyNumberFormat="1" applyFont="1" applyBorder="1" applyAlignment="1">
      <alignment vertical="center"/>
    </xf>
    <xf numFmtId="3" fontId="14" fillId="0" borderId="0" xfId="82" applyNumberFormat="1" applyFont="1"/>
    <xf numFmtId="164" fontId="14" fillId="0" borderId="0" xfId="82" applyNumberFormat="1" applyFont="1"/>
    <xf numFmtId="0" fontId="14" fillId="0" borderId="0" xfId="0" applyFont="1" applyAlignment="1">
      <alignment horizontal="left"/>
    </xf>
    <xf numFmtId="0" fontId="14" fillId="0" borderId="0" xfId="81" applyFont="1" applyAlignment="1">
      <alignment horizontal="left" vertical="top"/>
    </xf>
    <xf numFmtId="0" fontId="17" fillId="0" borderId="0" xfId="0" applyFont="1" applyAlignment="1">
      <alignment horizontal="right"/>
    </xf>
    <xf numFmtId="0" fontId="16" fillId="0" borderId="71" xfId="8" applyFont="1" applyBorder="1" applyAlignment="1">
      <alignment horizontal="center" vertical="center" wrapText="1"/>
    </xf>
    <xf numFmtId="0" fontId="16" fillId="0" borderId="72" xfId="8" applyFont="1" applyBorder="1" applyAlignment="1">
      <alignment horizontal="center" vertical="center" wrapText="1"/>
    </xf>
    <xf numFmtId="3" fontId="16" fillId="0" borderId="73" xfId="8" applyNumberFormat="1" applyFont="1" applyBorder="1" applyAlignment="1">
      <alignment horizontal="center" vertical="center" wrapText="1"/>
    </xf>
    <xf numFmtId="0" fontId="16" fillId="0" borderId="13" xfId="8" applyFont="1" applyBorder="1" applyAlignment="1">
      <alignment horizontal="center" vertical="center"/>
    </xf>
    <xf numFmtId="3" fontId="16" fillId="0" borderId="16" xfId="8" applyNumberFormat="1" applyFont="1" applyBorder="1" applyAlignment="1">
      <alignment vertical="center"/>
    </xf>
    <xf numFmtId="0" fontId="14" fillId="0" borderId="7" xfId="8" applyFont="1" applyBorder="1" applyAlignment="1">
      <alignment horizontal="center" vertical="center"/>
    </xf>
    <xf numFmtId="3" fontId="14" fillId="0" borderId="9" xfId="8" applyNumberFormat="1" applyFont="1" applyBorder="1" applyAlignment="1">
      <alignment vertical="center"/>
    </xf>
    <xf numFmtId="0" fontId="14" fillId="0" borderId="41" xfId="8" applyFont="1" applyBorder="1" applyAlignment="1">
      <alignment horizontal="center" vertical="center"/>
    </xf>
    <xf numFmtId="0" fontId="14" fillId="0" borderId="42" xfId="8" applyFont="1" applyBorder="1" applyAlignment="1">
      <alignment horizontal="left" vertical="center" wrapText="1" indent="3"/>
    </xf>
    <xf numFmtId="3" fontId="14" fillId="0" borderId="40" xfId="8" applyNumberFormat="1" applyFont="1" applyBorder="1" applyAlignment="1">
      <alignment vertical="center"/>
    </xf>
    <xf numFmtId="0" fontId="14" fillId="0" borderId="74" xfId="0" applyFont="1" applyBorder="1" applyAlignment="1">
      <alignment horizontal="justify" vertical="center" wrapText="1"/>
    </xf>
    <xf numFmtId="10" fontId="14" fillId="0" borderId="36" xfId="0" applyNumberFormat="1" applyFont="1" applyBorder="1" applyAlignment="1">
      <alignment horizontal="center" vertical="center"/>
    </xf>
    <xf numFmtId="0" fontId="14" fillId="0" borderId="54" xfId="0" applyFont="1" applyBorder="1" applyAlignment="1">
      <alignment horizontal="justify" vertical="center" wrapText="1"/>
    </xf>
    <xf numFmtId="10" fontId="14" fillId="0" borderId="33" xfId="0" applyNumberFormat="1" applyFont="1" applyBorder="1" applyAlignment="1">
      <alignment horizontal="center" vertical="center" wrapText="1"/>
    </xf>
    <xf numFmtId="10" fontId="14" fillId="0" borderId="33" xfId="0" applyNumberFormat="1" applyFont="1" applyBorder="1" applyAlignment="1">
      <alignment horizontal="center" vertical="center"/>
    </xf>
    <xf numFmtId="0" fontId="14" fillId="0" borderId="54" xfId="0" applyFont="1" applyBorder="1" applyAlignment="1">
      <alignment vertical="center" wrapText="1"/>
    </xf>
    <xf numFmtId="0" fontId="14" fillId="0" borderId="75" xfId="0" applyFont="1" applyBorder="1" applyAlignment="1">
      <alignment horizontal="justify" vertical="center" wrapText="1"/>
    </xf>
    <xf numFmtId="10" fontId="14" fillId="0" borderId="61" xfId="0" applyNumberFormat="1" applyFont="1" applyBorder="1" applyAlignment="1">
      <alignment horizontal="center" vertical="center"/>
    </xf>
    <xf numFmtId="3" fontId="16" fillId="0" borderId="37" xfId="82" applyNumberFormat="1" applyFont="1" applyBorder="1" applyAlignment="1">
      <alignment horizontal="center" vertical="center"/>
    </xf>
    <xf numFmtId="3" fontId="16" fillId="0" borderId="47" xfId="82" applyNumberFormat="1" applyFont="1" applyBorder="1" applyAlignment="1">
      <alignment horizontal="center" vertical="center"/>
    </xf>
    <xf numFmtId="0" fontId="14" fillId="0" borderId="0" xfId="83" applyFont="1"/>
    <xf numFmtId="3" fontId="16" fillId="0" borderId="0" xfId="0" applyNumberFormat="1" applyFont="1"/>
    <xf numFmtId="0" fontId="14" fillId="0" borderId="0" xfId="83" applyFont="1" applyAlignment="1">
      <alignment horizontal="center"/>
    </xf>
    <xf numFmtId="3" fontId="16" fillId="0" borderId="0" xfId="83" applyNumberFormat="1" applyFont="1" applyAlignment="1">
      <alignment horizontal="center"/>
    </xf>
    <xf numFmtId="0" fontId="14" fillId="0" borderId="0" xfId="83" applyFont="1" applyAlignment="1">
      <alignment horizontal="center" vertical="center"/>
    </xf>
    <xf numFmtId="3" fontId="16" fillId="0" borderId="0" xfId="83" applyNumberFormat="1" applyFont="1" applyAlignment="1">
      <alignment horizontal="center" vertical="center"/>
    </xf>
    <xf numFmtId="0" fontId="14" fillId="0" borderId="0" xfId="83" applyFont="1" applyAlignment="1">
      <alignment vertical="center"/>
    </xf>
    <xf numFmtId="0" fontId="14" fillId="0" borderId="0" xfId="0" applyFont="1" applyAlignment="1">
      <alignment wrapText="1"/>
    </xf>
    <xf numFmtId="3" fontId="14" fillId="0" borderId="0" xfId="0" applyNumberFormat="1" applyFont="1"/>
    <xf numFmtId="3" fontId="17" fillId="0" borderId="0" xfId="0" applyNumberFormat="1" applyFont="1" applyAlignment="1">
      <alignment horizontal="right"/>
    </xf>
    <xf numFmtId="0" fontId="14" fillId="0" borderId="0" xfId="0" applyFont="1" applyAlignment="1">
      <alignment horizontal="center" wrapText="1"/>
    </xf>
    <xf numFmtId="3" fontId="14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0" fontId="16" fillId="0" borderId="0" xfId="0" applyFont="1"/>
    <xf numFmtId="0" fontId="16" fillId="0" borderId="0" xfId="83" applyFont="1" applyAlignment="1">
      <alignment vertical="center"/>
    </xf>
    <xf numFmtId="0" fontId="14" fillId="0" borderId="0" xfId="83" applyFont="1" applyAlignment="1">
      <alignment wrapText="1"/>
    </xf>
    <xf numFmtId="3" fontId="14" fillId="0" borderId="0" xfId="83" applyNumberFormat="1" applyFont="1"/>
    <xf numFmtId="0" fontId="14" fillId="0" borderId="0" xfId="85" applyFont="1" applyAlignment="1">
      <alignment vertical="center"/>
    </xf>
    <xf numFmtId="0" fontId="14" fillId="0" borderId="0" xfId="84" applyFont="1" applyAlignment="1">
      <alignment horizontal="center"/>
    </xf>
    <xf numFmtId="3" fontId="14" fillId="0" borderId="0" xfId="86" applyNumberFormat="1" applyFont="1" applyAlignment="1">
      <alignment horizontal="left"/>
    </xf>
    <xf numFmtId="0" fontId="14" fillId="0" borderId="0" xfId="84" applyFont="1"/>
    <xf numFmtId="0" fontId="14" fillId="0" borderId="0" xfId="85" applyFont="1" applyAlignment="1">
      <alignment horizontal="center" vertical="center"/>
    </xf>
    <xf numFmtId="0" fontId="17" fillId="0" borderId="0" xfId="85" applyFont="1" applyAlignment="1">
      <alignment horizontal="right" vertical="center"/>
    </xf>
    <xf numFmtId="3" fontId="14" fillId="0" borderId="0" xfId="85" applyNumberFormat="1" applyFont="1" applyAlignment="1">
      <alignment vertical="center"/>
    </xf>
    <xf numFmtId="3" fontId="14" fillId="0" borderId="50" xfId="88" applyNumberFormat="1" applyFont="1" applyBorder="1" applyAlignment="1">
      <alignment vertical="center"/>
    </xf>
    <xf numFmtId="3" fontId="14" fillId="0" borderId="50" xfId="87" applyNumberFormat="1" applyFont="1" applyBorder="1" applyAlignment="1">
      <alignment horizontal="right" vertical="center" wrapText="1"/>
    </xf>
    <xf numFmtId="3" fontId="14" fillId="0" borderId="50" xfId="85" applyNumberFormat="1" applyFont="1" applyBorder="1" applyAlignment="1">
      <alignment horizontal="right" vertical="center" wrapText="1"/>
    </xf>
    <xf numFmtId="3" fontId="14" fillId="0" borderId="50" xfId="85" applyNumberFormat="1" applyFont="1" applyBorder="1" applyAlignment="1">
      <alignment vertical="center"/>
    </xf>
    <xf numFmtId="3" fontId="16" fillId="0" borderId="0" xfId="89" applyNumberFormat="1" applyFont="1" applyBorder="1" applyAlignment="1" applyProtection="1">
      <alignment vertical="center"/>
    </xf>
    <xf numFmtId="3" fontId="14" fillId="0" borderId="0" xfId="89" applyNumberFormat="1" applyFont="1" applyBorder="1" applyAlignment="1" applyProtection="1">
      <alignment vertical="center"/>
    </xf>
    <xf numFmtId="0" fontId="16" fillId="4" borderId="0" xfId="83" applyFont="1" applyFill="1" applyAlignment="1">
      <alignment vertical="center"/>
    </xf>
    <xf numFmtId="0" fontId="14" fillId="4" borderId="0" xfId="83" applyFont="1" applyFill="1" applyAlignment="1">
      <alignment vertical="center"/>
    </xf>
    <xf numFmtId="0" fontId="14" fillId="0" borderId="50" xfId="85" applyFont="1" applyBorder="1" applyAlignment="1">
      <alignment vertical="center"/>
    </xf>
    <xf numFmtId="0" fontId="14" fillId="0" borderId="50" xfId="85" applyFont="1" applyBorder="1" applyAlignment="1">
      <alignment horizontal="left" vertical="center" wrapText="1"/>
    </xf>
    <xf numFmtId="0" fontId="14" fillId="0" borderId="50" xfId="85" applyFont="1" applyBorder="1" applyAlignment="1">
      <alignment vertical="center" wrapText="1"/>
    </xf>
    <xf numFmtId="0" fontId="16" fillId="0" borderId="22" xfId="0" applyFont="1" applyBorder="1" applyAlignment="1">
      <alignment horizontal="left" vertical="center" wrapText="1"/>
    </xf>
    <xf numFmtId="3" fontId="16" fillId="0" borderId="23" xfId="0" applyNumberFormat="1" applyFont="1" applyBorder="1" applyAlignment="1">
      <alignment horizontal="right" vertical="center"/>
    </xf>
    <xf numFmtId="3" fontId="16" fillId="0" borderId="24" xfId="0" applyNumberFormat="1" applyFont="1" applyBorder="1" applyAlignment="1">
      <alignment horizontal="right" vertical="center"/>
    </xf>
    <xf numFmtId="0" fontId="14" fillId="0" borderId="7" xfId="83" applyFont="1" applyBorder="1" applyAlignment="1">
      <alignment horizontal="left" vertical="center" wrapText="1" indent="2"/>
    </xf>
    <xf numFmtId="3" fontId="14" fillId="0" borderId="8" xfId="83" applyNumberFormat="1" applyFont="1" applyBorder="1" applyAlignment="1">
      <alignment vertical="center"/>
    </xf>
    <xf numFmtId="3" fontId="14" fillId="0" borderId="8" xfId="0" applyNumberFormat="1" applyFont="1" applyBorder="1" applyAlignment="1">
      <alignment horizontal="right" vertical="center"/>
    </xf>
    <xf numFmtId="3" fontId="16" fillId="0" borderId="8" xfId="0" applyNumberFormat="1" applyFont="1" applyBorder="1" applyAlignment="1">
      <alignment horizontal="right" vertical="center"/>
    </xf>
    <xf numFmtId="0" fontId="14" fillId="0" borderId="7" xfId="83" applyFont="1" applyBorder="1" applyAlignment="1">
      <alignment horizontal="left" vertical="center" indent="2" shrinkToFit="1"/>
    </xf>
    <xf numFmtId="0" fontId="16" fillId="0" borderId="7" xfId="83" applyFont="1" applyBorder="1" applyAlignment="1">
      <alignment vertical="center" wrapText="1"/>
    </xf>
    <xf numFmtId="3" fontId="16" fillId="0" borderId="8" xfId="83" applyNumberFormat="1" applyFont="1" applyBorder="1" applyAlignment="1">
      <alignment vertical="center"/>
    </xf>
    <xf numFmtId="3" fontId="16" fillId="0" borderId="9" xfId="83" applyNumberFormat="1" applyFont="1" applyBorder="1" applyAlignment="1">
      <alignment vertical="center"/>
    </xf>
    <xf numFmtId="3" fontId="14" fillId="0" borderId="9" xfId="83" applyNumberFormat="1" applyFont="1" applyBorder="1" applyAlignment="1">
      <alignment vertical="center"/>
    </xf>
    <xf numFmtId="0" fontId="16" fillId="0" borderId="7" xfId="83" applyFont="1" applyBorder="1" applyAlignment="1">
      <alignment wrapText="1"/>
    </xf>
    <xf numFmtId="0" fontId="16" fillId="0" borderId="31" xfId="83" applyFont="1" applyBorder="1" applyAlignment="1">
      <alignment vertical="center" wrapText="1"/>
    </xf>
    <xf numFmtId="3" fontId="14" fillId="0" borderId="25" xfId="83" applyNumberFormat="1" applyFont="1" applyBorder="1" applyAlignment="1">
      <alignment vertical="center"/>
    </xf>
    <xf numFmtId="3" fontId="14" fillId="0" borderId="26" xfId="83" applyNumberFormat="1" applyFont="1" applyBorder="1" applyAlignment="1">
      <alignment vertical="center"/>
    </xf>
    <xf numFmtId="0" fontId="16" fillId="0" borderId="81" xfId="83" applyFont="1" applyBorder="1" applyAlignment="1">
      <alignment horizontal="center" vertical="center" wrapText="1"/>
    </xf>
    <xf numFmtId="3" fontId="16" fillId="0" borderId="82" xfId="83" applyNumberFormat="1" applyFont="1" applyBorder="1" applyAlignment="1">
      <alignment vertical="center"/>
    </xf>
    <xf numFmtId="3" fontId="16" fillId="0" borderId="83" xfId="83" applyNumberFormat="1" applyFont="1" applyBorder="1" applyAlignment="1">
      <alignment vertical="center"/>
    </xf>
    <xf numFmtId="3" fontId="14" fillId="0" borderId="9" xfId="0" applyNumberFormat="1" applyFont="1" applyBorder="1" applyAlignment="1">
      <alignment horizontal="right" vertical="center"/>
    </xf>
    <xf numFmtId="0" fontId="17" fillId="0" borderId="0" xfId="85" applyFont="1" applyAlignment="1">
      <alignment horizontal="center" vertical="center"/>
    </xf>
    <xf numFmtId="0" fontId="16" fillId="0" borderId="84" xfId="87" applyFont="1" applyBorder="1" applyAlignment="1">
      <alignment horizontal="center" vertical="center" wrapText="1"/>
    </xf>
    <xf numFmtId="0" fontId="16" fillId="0" borderId="21" xfId="87" applyFont="1" applyBorder="1" applyAlignment="1">
      <alignment horizontal="center" vertical="center" wrapText="1"/>
    </xf>
    <xf numFmtId="3" fontId="16" fillId="0" borderId="21" xfId="87" applyNumberFormat="1" applyFont="1" applyBorder="1" applyAlignment="1">
      <alignment horizontal="center" vertical="center" wrapText="1"/>
    </xf>
    <xf numFmtId="3" fontId="16" fillId="0" borderId="20" xfId="87" applyNumberFormat="1" applyFont="1" applyBorder="1" applyAlignment="1">
      <alignment horizontal="center" vertical="center" wrapText="1"/>
    </xf>
    <xf numFmtId="0" fontId="14" fillId="0" borderId="85" xfId="85" applyFont="1" applyBorder="1" applyAlignment="1">
      <alignment horizontal="center" vertical="center"/>
    </xf>
    <xf numFmtId="0" fontId="14" fillId="0" borderId="86" xfId="85" applyFont="1" applyBorder="1" applyAlignment="1">
      <alignment vertical="center" wrapText="1"/>
    </xf>
    <xf numFmtId="3" fontId="14" fillId="0" borderId="86" xfId="88" applyNumberFormat="1" applyFont="1" applyBorder="1" applyAlignment="1">
      <alignment vertical="center"/>
    </xf>
    <xf numFmtId="3" fontId="14" fillId="0" borderId="87" xfId="88" applyNumberFormat="1" applyFont="1" applyBorder="1" applyAlignment="1">
      <alignment vertical="center"/>
    </xf>
    <xf numFmtId="0" fontId="14" fillId="0" borderId="54" xfId="85" applyFont="1" applyBorder="1" applyAlignment="1">
      <alignment horizontal="center" vertical="center"/>
    </xf>
    <xf numFmtId="3" fontId="14" fillId="0" borderId="33" xfId="88" applyNumberFormat="1" applyFont="1" applyBorder="1" applyAlignment="1">
      <alignment vertical="center"/>
    </xf>
    <xf numFmtId="3" fontId="14" fillId="0" borderId="33" xfId="87" applyNumberFormat="1" applyFont="1" applyBorder="1" applyAlignment="1">
      <alignment horizontal="right" vertical="center" wrapText="1"/>
    </xf>
    <xf numFmtId="3" fontId="14" fillId="0" borderId="33" xfId="85" applyNumberFormat="1" applyFont="1" applyBorder="1" applyAlignment="1">
      <alignment horizontal="right" vertical="center" wrapText="1"/>
    </xf>
    <xf numFmtId="0" fontId="28" fillId="0" borderId="50" xfId="85" applyFont="1" applyBorder="1" applyAlignment="1">
      <alignment vertical="center" wrapText="1"/>
    </xf>
    <xf numFmtId="0" fontId="14" fillId="0" borderId="33" xfId="85" applyFont="1" applyBorder="1" applyAlignment="1">
      <alignment vertical="center"/>
    </xf>
    <xf numFmtId="0" fontId="17" fillId="0" borderId="50" xfId="85" applyFont="1" applyBorder="1" applyAlignment="1">
      <alignment horizontal="left" vertical="center" wrapText="1"/>
    </xf>
    <xf numFmtId="3" fontId="14" fillId="0" borderId="33" xfId="85" applyNumberFormat="1" applyFont="1" applyBorder="1" applyAlignment="1">
      <alignment vertical="center"/>
    </xf>
    <xf numFmtId="3" fontId="28" fillId="0" borderId="50" xfId="86" applyNumberFormat="1" applyFont="1" applyBorder="1" applyAlignment="1">
      <alignment vertical="center" wrapText="1"/>
    </xf>
    <xf numFmtId="0" fontId="17" fillId="0" borderId="50" xfId="85" applyFont="1" applyBorder="1" applyAlignment="1">
      <alignment vertical="center" wrapText="1"/>
    </xf>
    <xf numFmtId="0" fontId="17" fillId="0" borderId="50" xfId="0" applyFont="1" applyBorder="1" applyAlignment="1">
      <alignment vertical="center" wrapText="1"/>
    </xf>
    <xf numFmtId="0" fontId="14" fillId="0" borderId="50" xfId="0" applyFont="1" applyBorder="1" applyAlignment="1">
      <alignment vertical="center" wrapText="1"/>
    </xf>
    <xf numFmtId="0" fontId="14" fillId="0" borderId="88" xfId="85" applyFont="1" applyBorder="1" applyAlignment="1">
      <alignment vertical="center" wrapText="1"/>
    </xf>
    <xf numFmtId="3" fontId="14" fillId="0" borderId="88" xfId="85" applyNumberFormat="1" applyFont="1" applyBorder="1" applyAlignment="1">
      <alignment horizontal="right" vertical="center" wrapText="1"/>
    </xf>
    <xf numFmtId="3" fontId="14" fillId="0" borderId="89" xfId="85" applyNumberFormat="1" applyFont="1" applyBorder="1" applyAlignment="1">
      <alignment horizontal="right" vertical="center" wrapText="1"/>
    </xf>
    <xf numFmtId="0" fontId="16" fillId="0" borderId="5" xfId="85" applyFont="1" applyBorder="1" applyAlignment="1">
      <alignment vertical="center"/>
    </xf>
    <xf numFmtId="0" fontId="16" fillId="0" borderId="62" xfId="85" applyFont="1" applyBorder="1" applyAlignment="1">
      <alignment vertical="center"/>
    </xf>
    <xf numFmtId="3" fontId="16" fillId="0" borderId="21" xfId="85" applyNumberFormat="1" applyFont="1" applyBorder="1" applyAlignment="1">
      <alignment horizontal="right" vertical="center" wrapText="1"/>
    </xf>
    <xf numFmtId="3" fontId="16" fillId="0" borderId="20" xfId="85" applyNumberFormat="1" applyFont="1" applyBorder="1" applyAlignment="1">
      <alignment horizontal="right" vertical="center" wrapText="1"/>
    </xf>
    <xf numFmtId="0" fontId="26" fillId="0" borderId="0" xfId="84" applyFont="1"/>
    <xf numFmtId="0" fontId="14" fillId="0" borderId="0" xfId="85" applyFont="1" applyAlignment="1">
      <alignment horizontal="center"/>
    </xf>
    <xf numFmtId="0" fontId="26" fillId="0" borderId="0" xfId="84" applyFont="1" applyAlignment="1">
      <alignment horizontal="center"/>
    </xf>
    <xf numFmtId="3" fontId="20" fillId="0" borderId="0" xfId="78" applyNumberFormat="1" applyFont="1" applyAlignment="1">
      <alignment horizontal="center"/>
    </xf>
    <xf numFmtId="3" fontId="20" fillId="0" borderId="0" xfId="78" applyNumberFormat="1" applyFont="1" applyAlignment="1">
      <alignment vertical="center" wrapText="1"/>
    </xf>
    <xf numFmtId="3" fontId="23" fillId="0" borderId="0" xfId="78" applyNumberFormat="1" applyFont="1"/>
    <xf numFmtId="3" fontId="23" fillId="0" borderId="0" xfId="78" applyNumberFormat="1" applyFont="1" applyAlignment="1">
      <alignment vertical="top"/>
    </xf>
    <xf numFmtId="3" fontId="20" fillId="0" borderId="0" xfId="78" applyNumberFormat="1" applyFont="1" applyAlignment="1">
      <alignment vertical="center"/>
    </xf>
    <xf numFmtId="3" fontId="20" fillId="0" borderId="43" xfId="9" applyNumberFormat="1" applyFont="1" applyBorder="1" applyAlignment="1">
      <alignment vertical="center"/>
    </xf>
    <xf numFmtId="0" fontId="14" fillId="0" borderId="90" xfId="85" applyFont="1" applyBorder="1" applyAlignment="1">
      <alignment horizontal="center" vertical="center"/>
    </xf>
    <xf numFmtId="3" fontId="16" fillId="0" borderId="30" xfId="0" applyNumberFormat="1" applyFont="1" applyBorder="1" applyAlignment="1">
      <alignment horizontal="center" vertical="center" wrapText="1"/>
    </xf>
    <xf numFmtId="3" fontId="16" fillId="0" borderId="1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6" fillId="0" borderId="0" xfId="83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0" fontId="16" fillId="0" borderId="0" xfId="85" applyFont="1" applyAlignment="1">
      <alignment horizontal="center" vertical="center"/>
    </xf>
    <xf numFmtId="0" fontId="17" fillId="0" borderId="0" xfId="85" applyFont="1" applyAlignment="1">
      <alignment horizontal="center" vertical="center"/>
    </xf>
    <xf numFmtId="0" fontId="14" fillId="0" borderId="75" xfId="85" applyFont="1" applyBorder="1" applyAlignment="1">
      <alignment horizontal="center" vertical="center"/>
    </xf>
    <xf numFmtId="0" fontId="14" fillId="0" borderId="58" xfId="85" applyFont="1" applyBorder="1" applyAlignment="1">
      <alignment horizontal="center" vertical="center"/>
    </xf>
    <xf numFmtId="0" fontId="14" fillId="0" borderId="74" xfId="85" applyFont="1" applyBorder="1" applyAlignment="1">
      <alignment horizontal="center" vertical="center"/>
    </xf>
    <xf numFmtId="0" fontId="16" fillId="0" borderId="5" xfId="82" applyFont="1" applyBorder="1" applyAlignment="1">
      <alignment horizontal="center" vertical="center"/>
    </xf>
    <xf numFmtId="0" fontId="16" fillId="0" borderId="6" xfId="82" applyFont="1" applyBorder="1" applyAlignment="1">
      <alignment horizontal="center" vertical="center"/>
    </xf>
    <xf numFmtId="0" fontId="16" fillId="0" borderId="62" xfId="82" applyFont="1" applyBorder="1" applyAlignment="1">
      <alignment horizontal="center" vertical="center"/>
    </xf>
    <xf numFmtId="0" fontId="14" fillId="0" borderId="0" xfId="81" applyFont="1" applyAlignment="1">
      <alignment horizontal="left" vertical="top"/>
    </xf>
    <xf numFmtId="0" fontId="16" fillId="0" borderId="0" xfId="82" applyFont="1" applyAlignment="1">
      <alignment horizontal="center" vertical="center" wrapText="1"/>
    </xf>
    <xf numFmtId="0" fontId="14" fillId="0" borderId="0" xfId="82" applyFont="1" applyAlignment="1">
      <alignment vertical="center" wrapText="1"/>
    </xf>
    <xf numFmtId="0" fontId="16" fillId="0" borderId="0" xfId="82" applyFont="1" applyAlignment="1">
      <alignment horizontal="center" vertical="center"/>
    </xf>
    <xf numFmtId="0" fontId="14" fillId="0" borderId="0" xfId="82" applyFont="1" applyAlignment="1">
      <alignment vertical="center"/>
    </xf>
    <xf numFmtId="0" fontId="17" fillId="0" borderId="0" xfId="82" applyFont="1" applyAlignment="1">
      <alignment horizontal="center" vertical="center"/>
    </xf>
    <xf numFmtId="0" fontId="14" fillId="0" borderId="0" xfId="82" applyFont="1" applyAlignment="1">
      <alignment horizontal="center" vertical="center"/>
    </xf>
    <xf numFmtId="0" fontId="14" fillId="0" borderId="3" xfId="82" applyFont="1" applyBorder="1" applyAlignment="1">
      <alignment horizontal="center"/>
    </xf>
    <xf numFmtId="3" fontId="16" fillId="0" borderId="38" xfId="82" applyNumberFormat="1" applyFont="1" applyBorder="1" applyAlignment="1">
      <alignment horizontal="center" vertical="center" wrapText="1"/>
    </xf>
    <xf numFmtId="0" fontId="14" fillId="0" borderId="1" xfId="82" applyFont="1" applyBorder="1" applyAlignment="1">
      <alignment vertical="center"/>
    </xf>
    <xf numFmtId="0" fontId="14" fillId="0" borderId="2" xfId="82" applyFont="1" applyBorder="1" applyAlignment="1">
      <alignment vertical="center"/>
    </xf>
    <xf numFmtId="2" fontId="16" fillId="0" borderId="76" xfId="82" applyNumberFormat="1" applyFont="1" applyBorder="1" applyAlignment="1">
      <alignment horizontal="center" vertical="center" wrapText="1"/>
    </xf>
    <xf numFmtId="2" fontId="14" fillId="0" borderId="49" xfId="82" applyNumberFormat="1" applyFont="1" applyBorder="1" applyAlignment="1">
      <alignment vertical="center" wrapText="1"/>
    </xf>
    <xf numFmtId="2" fontId="14" fillId="0" borderId="32" xfId="82" applyNumberFormat="1" applyFont="1" applyBorder="1" applyAlignment="1">
      <alignment vertical="center" wrapText="1"/>
    </xf>
    <xf numFmtId="2" fontId="14" fillId="0" borderId="77" xfId="82" applyNumberFormat="1" applyFont="1" applyBorder="1" applyAlignment="1">
      <alignment vertical="center" wrapText="1"/>
    </xf>
    <xf numFmtId="2" fontId="14" fillId="0" borderId="78" xfId="82" applyNumberFormat="1" applyFont="1" applyBorder="1" applyAlignment="1">
      <alignment vertical="center" wrapText="1"/>
    </xf>
    <xf numFmtId="2" fontId="14" fillId="0" borderId="79" xfId="82" applyNumberFormat="1" applyFont="1" applyBorder="1" applyAlignment="1">
      <alignment vertical="center" wrapText="1"/>
    </xf>
    <xf numFmtId="164" fontId="14" fillId="0" borderId="39" xfId="82" applyNumberFormat="1" applyFont="1" applyBorder="1" applyAlignment="1">
      <alignment horizontal="center" vertical="center" wrapText="1"/>
    </xf>
    <xf numFmtId="164" fontId="14" fillId="0" borderId="10" xfId="82" applyNumberFormat="1" applyFont="1" applyBorder="1" applyAlignment="1">
      <alignment horizontal="center" vertical="center" wrapText="1"/>
    </xf>
    <xf numFmtId="164" fontId="14" fillId="0" borderId="11" xfId="82" applyNumberFormat="1" applyFont="1" applyBorder="1" applyAlignment="1">
      <alignment horizontal="center" vertical="center" wrapText="1"/>
    </xf>
    <xf numFmtId="3" fontId="14" fillId="0" borderId="80" xfId="82" applyNumberFormat="1" applyFont="1" applyBorder="1" applyAlignment="1">
      <alignment horizontal="center" vertical="center" wrapText="1"/>
    </xf>
    <xf numFmtId="3" fontId="14" fillId="0" borderId="32" xfId="82" applyNumberFormat="1" applyFont="1" applyBorder="1" applyAlignment="1">
      <alignment horizontal="center" vertical="center" wrapText="1"/>
    </xf>
    <xf numFmtId="3" fontId="14" fillId="0" borderId="78" xfId="82" applyNumberFormat="1" applyFont="1" applyBorder="1" applyAlignment="1">
      <alignment horizontal="center" vertical="center" wrapText="1"/>
    </xf>
    <xf numFmtId="3" fontId="14" fillId="0" borderId="57" xfId="82" applyNumberFormat="1" applyFont="1" applyBorder="1" applyAlignment="1">
      <alignment horizontal="center" vertical="center" wrapText="1"/>
    </xf>
    <xf numFmtId="3" fontId="14" fillId="0" borderId="55" xfId="82" applyNumberFormat="1" applyFont="1" applyBorder="1" applyAlignment="1">
      <alignment horizontal="center" vertical="center" wrapText="1"/>
    </xf>
    <xf numFmtId="3" fontId="14" fillId="0" borderId="44" xfId="82" applyNumberFormat="1" applyFont="1" applyBorder="1" applyAlignment="1">
      <alignment horizontal="center" vertical="center" wrapText="1"/>
    </xf>
    <xf numFmtId="0" fontId="14" fillId="0" borderId="32" xfId="82" applyFont="1" applyBorder="1" applyAlignment="1">
      <alignment horizontal="left" vertical="center" wrapText="1" indent="2"/>
    </xf>
    <xf numFmtId="0" fontId="14" fillId="0" borderId="0" xfId="0" applyFont="1" applyAlignment="1">
      <alignment horizontal="left" vertical="center" wrapText="1" indent="2"/>
    </xf>
    <xf numFmtId="0" fontId="16" fillId="0" borderId="0" xfId="78" applyFont="1" applyAlignment="1">
      <alignment horizontal="center"/>
    </xf>
    <xf numFmtId="0" fontId="16" fillId="0" borderId="0" xfId="78" applyFont="1" applyAlignment="1">
      <alignment horizontal="center" vertical="center"/>
    </xf>
    <xf numFmtId="0" fontId="17" fillId="0" borderId="0" xfId="78" applyFont="1" applyAlignment="1">
      <alignment horizontal="center" vertical="center"/>
    </xf>
    <xf numFmtId="0" fontId="23" fillId="2" borderId="5" xfId="9" applyFont="1" applyFill="1" applyBorder="1" applyAlignment="1">
      <alignment horizontal="center" vertical="center"/>
    </xf>
    <xf numFmtId="0" fontId="23" fillId="2" borderId="6" xfId="9" applyFont="1" applyFill="1" applyBorder="1" applyAlignment="1">
      <alignment horizontal="center" vertical="center"/>
    </xf>
    <xf numFmtId="0" fontId="23" fillId="2" borderId="19" xfId="9" applyFont="1" applyFill="1" applyBorder="1" applyAlignment="1">
      <alignment horizontal="center" vertical="center"/>
    </xf>
    <xf numFmtId="0" fontId="23" fillId="0" borderId="65" xfId="79" applyFont="1" applyBorder="1" applyAlignment="1">
      <alignment horizontal="center" vertical="center"/>
    </xf>
    <xf numFmtId="0" fontId="23" fillId="0" borderId="66" xfId="79" applyFont="1" applyBorder="1" applyAlignment="1">
      <alignment horizontal="center" vertical="center"/>
    </xf>
    <xf numFmtId="0" fontId="23" fillId="0" borderId="65" xfId="79" applyFont="1" applyBorder="1" applyAlignment="1">
      <alignment horizontal="center" vertical="center" wrapText="1"/>
    </xf>
    <xf numFmtId="3" fontId="23" fillId="0" borderId="51" xfId="79" applyNumberFormat="1" applyFont="1" applyBorder="1" applyAlignment="1">
      <alignment horizontal="center" vertical="center" wrapText="1"/>
    </xf>
    <xf numFmtId="3" fontId="23" fillId="0" borderId="53" xfId="79" applyNumberFormat="1" applyFont="1" applyBorder="1" applyAlignment="1">
      <alignment horizontal="center" vertical="center"/>
    </xf>
    <xf numFmtId="0" fontId="23" fillId="2" borderId="38" xfId="9" applyFont="1" applyFill="1" applyBorder="1" applyAlignment="1">
      <alignment horizontal="center" vertical="center"/>
    </xf>
    <xf numFmtId="0" fontId="23" fillId="2" borderId="37" xfId="9" applyFont="1" applyFill="1" applyBorder="1" applyAlignment="1">
      <alignment horizontal="center" vertical="center"/>
    </xf>
    <xf numFmtId="0" fontId="23" fillId="2" borderId="39" xfId="9" applyFont="1" applyFill="1" applyBorder="1" applyAlignment="1">
      <alignment horizontal="center" vertical="center"/>
    </xf>
    <xf numFmtId="0" fontId="23" fillId="2" borderId="2" xfId="9" applyFont="1" applyFill="1" applyBorder="1" applyAlignment="1">
      <alignment horizontal="center" vertical="center"/>
    </xf>
    <xf numFmtId="0" fontId="23" fillId="2" borderId="3" xfId="9" applyFont="1" applyFill="1" applyBorder="1" applyAlignment="1">
      <alignment horizontal="center" vertical="center"/>
    </xf>
    <xf numFmtId="0" fontId="23" fillId="2" borderId="11" xfId="9" applyFont="1" applyFill="1" applyBorder="1" applyAlignment="1">
      <alignment horizontal="center" vertical="center"/>
    </xf>
    <xf numFmtId="0" fontId="23" fillId="0" borderId="27" xfId="79" applyFont="1" applyBorder="1" applyAlignment="1">
      <alignment horizontal="center" vertical="center"/>
    </xf>
    <xf numFmtId="0" fontId="23" fillId="0" borderId="29" xfId="79" applyFont="1" applyBorder="1" applyAlignment="1">
      <alignment horizontal="center" vertical="center"/>
    </xf>
    <xf numFmtId="3" fontId="23" fillId="0" borderId="48" xfId="79" applyNumberFormat="1" applyFont="1" applyBorder="1" applyAlignment="1">
      <alignment horizontal="center" vertical="center" wrapText="1"/>
    </xf>
    <xf numFmtId="3" fontId="23" fillId="0" borderId="4" xfId="79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</cellXfs>
  <cellStyles count="90">
    <cellStyle name="Ezres 2" xfId="1"/>
    <cellStyle name="Ezres 3" xfId="2"/>
    <cellStyle name="Ezres 4" xfId="3"/>
    <cellStyle name="Ezres 4 2" xfId="4"/>
    <cellStyle name="Ezres 4 2 2" xfId="43"/>
    <cellStyle name="Ezres 4 3" xfId="5"/>
    <cellStyle name="Ezres 4 3 2" xfId="54"/>
    <cellStyle name="Ezres 4 4" xfId="42"/>
    <cellStyle name="Ezres 4 5" xfId="73"/>
    <cellStyle name="Ezres 4 5 2" xfId="77"/>
    <cellStyle name="Ezres 4 6" xfId="76"/>
    <cellStyle name="Ezres 5" xfId="6"/>
    <cellStyle name="Normál" xfId="0" builtinId="0"/>
    <cellStyle name="Normál 10" xfId="7"/>
    <cellStyle name="Normál 10 2" xfId="29"/>
    <cellStyle name="Normál 10 3" xfId="57"/>
    <cellStyle name="Normál 10 4" xfId="67"/>
    <cellStyle name="Normál 10 4 2" xfId="75"/>
    <cellStyle name="Normál 10 5" xfId="74"/>
    <cellStyle name="Normál 11" xfId="30"/>
    <cellStyle name="Normál 11 2" xfId="31"/>
    <cellStyle name="Normál 11 3" xfId="63"/>
    <cellStyle name="Normál 12" xfId="32"/>
    <cellStyle name="Normál 13" xfId="36"/>
    <cellStyle name="Normál 14" xfId="37"/>
    <cellStyle name="Normál 14 2" xfId="40"/>
    <cellStyle name="Normál 14 2 2" xfId="66"/>
    <cellStyle name="Normál 15" xfId="38"/>
    <cellStyle name="Normál 15 2" xfId="39"/>
    <cellStyle name="Normál 15 2 2" xfId="65"/>
    <cellStyle name="Normál 15 2 2 2" xfId="68"/>
    <cellStyle name="Normál 2" xfId="8"/>
    <cellStyle name="Normál 3" xfId="9"/>
    <cellStyle name="Normál 4" xfId="10"/>
    <cellStyle name="Normál 5" xfId="11"/>
    <cellStyle name="Normál 5 2" xfId="44"/>
    <cellStyle name="Normál 6" xfId="12"/>
    <cellStyle name="Normál 6 2" xfId="13"/>
    <cellStyle name="Normál 6 2 2" xfId="46"/>
    <cellStyle name="Normál 6 3" xfId="14"/>
    <cellStyle name="Normál 6 3 2" xfId="15"/>
    <cellStyle name="Normál 6 3 2 2" xfId="16"/>
    <cellStyle name="Normál 6 3 2 2 2" xfId="52"/>
    <cellStyle name="Normál 6 3 2 3" xfId="17"/>
    <cellStyle name="Normál 6 3 2 3 2" xfId="33"/>
    <cellStyle name="Normál 6 3 2 3 2 2" xfId="64"/>
    <cellStyle name="Normál 6 3 2 3 2 3" xfId="60"/>
    <cellStyle name="Normál 6 3 2 3 3" xfId="53"/>
    <cellStyle name="Normál 6 3 2 4" xfId="34"/>
    <cellStyle name="Normál 6 3 2 4 2" xfId="61"/>
    <cellStyle name="Normál 6 3 2 5" xfId="35"/>
    <cellStyle name="Normál 6 3 2 5 2" xfId="62"/>
    <cellStyle name="Normál 6 3 2 6" xfId="41"/>
    <cellStyle name="Normál 6 3 2 6 2" xfId="70"/>
    <cellStyle name="Normál 6 3 2 7" xfId="48"/>
    <cellStyle name="Normál 6 3 2 8" xfId="69"/>
    <cellStyle name="Normál 6 3 3" xfId="47"/>
    <cellStyle name="Normál 6 4" xfId="45"/>
    <cellStyle name="Normál 7" xfId="18"/>
    <cellStyle name="Normál 8" xfId="19"/>
    <cellStyle name="Normál 8 2" xfId="20"/>
    <cellStyle name="Normál 8 2 2" xfId="21"/>
    <cellStyle name="Normál 8 2 2 2" xfId="56"/>
    <cellStyle name="Normál 8 2 3" xfId="22"/>
    <cellStyle name="Normál 8 2 3 2" xfId="59"/>
    <cellStyle name="Normál 8 2 3 3" xfId="72"/>
    <cellStyle name="Normál 8 2 4" xfId="50"/>
    <cellStyle name="Normál 8 3" xfId="49"/>
    <cellStyle name="Normál 8 4" xfId="84"/>
    <cellStyle name="Normál 9" xfId="23"/>
    <cellStyle name="Normál 9 2" xfId="24"/>
    <cellStyle name="Normál 9 2 2" xfId="55"/>
    <cellStyle name="Normál 9 3" xfId="25"/>
    <cellStyle name="Normál 9 3 2" xfId="58"/>
    <cellStyle name="Normál 9 3 3" xfId="71"/>
    <cellStyle name="Normál 9 4" xfId="51"/>
    <cellStyle name="Normál_08_A_rszámadás 6.4. sz. mellékletek vagyonkimutatás 2" xfId="78"/>
    <cellStyle name="Normál_2007.évi konc. összefoglaló bevétel 2" xfId="86"/>
    <cellStyle name="Normál_2008.évi költségvetési javaslat" xfId="87"/>
    <cellStyle name="Normál_2011koltsegvetes (2) 2" xfId="83"/>
    <cellStyle name="Normál_irodai végleges intézményekkel" xfId="88"/>
    <cellStyle name="Normál_Kimutatás Közvetett tám." xfId="81"/>
    <cellStyle name="Normál_Kimutatás Közvetett tám. 2" xfId="82"/>
    <cellStyle name="Normál_minta 2" xfId="80"/>
    <cellStyle name="Normál_vagyonkimutatás" xfId="79"/>
    <cellStyle name="Normál_Városfejlesztési Iroda - 2008. kv. tervezés" xfId="85"/>
    <cellStyle name="Százalék 2" xfId="26"/>
    <cellStyle name="Százalék 3" xfId="27"/>
    <cellStyle name="Százalék 3 2" xfId="28"/>
    <cellStyle name="Százalék 3 3" xfId="89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view="pageBreakPreview" zoomScaleNormal="100" workbookViewId="0">
      <selection activeCell="B2" sqref="B2:H2"/>
    </sheetView>
  </sheetViews>
  <sheetFormatPr defaultColWidth="9.1796875" defaultRowHeight="15.5" x14ac:dyDescent="0.4"/>
  <cols>
    <col min="1" max="1" width="3.7265625" style="210" customWidth="1"/>
    <col min="2" max="2" width="60.7265625" style="221" customWidth="1"/>
    <col min="3" max="6" width="16.7265625" style="222" customWidth="1"/>
    <col min="7" max="7" width="20.7265625" style="222" customWidth="1"/>
    <col min="8" max="8" width="17.7265625" style="222" customWidth="1"/>
    <col min="9" max="9" width="13.7265625" style="222" customWidth="1"/>
    <col min="10" max="10" width="16.81640625" style="206" customWidth="1"/>
    <col min="11" max="256" width="9.1796875" style="206"/>
    <col min="257" max="257" width="3.7265625" style="206" customWidth="1"/>
    <col min="258" max="258" width="56.81640625" style="206" customWidth="1"/>
    <col min="259" max="264" width="16.7265625" style="206" customWidth="1"/>
    <col min="265" max="265" width="13.7265625" style="206" customWidth="1"/>
    <col min="266" max="266" width="16.81640625" style="206" customWidth="1"/>
    <col min="267" max="512" width="9.1796875" style="206"/>
    <col min="513" max="513" width="3.7265625" style="206" customWidth="1"/>
    <col min="514" max="514" width="56.81640625" style="206" customWidth="1"/>
    <col min="515" max="520" width="16.7265625" style="206" customWidth="1"/>
    <col min="521" max="521" width="13.7265625" style="206" customWidth="1"/>
    <col min="522" max="522" width="16.81640625" style="206" customWidth="1"/>
    <col min="523" max="768" width="9.1796875" style="206"/>
    <col min="769" max="769" width="3.7265625" style="206" customWidth="1"/>
    <col min="770" max="770" width="56.81640625" style="206" customWidth="1"/>
    <col min="771" max="776" width="16.7265625" style="206" customWidth="1"/>
    <col min="777" max="777" width="13.7265625" style="206" customWidth="1"/>
    <col min="778" max="778" width="16.81640625" style="206" customWidth="1"/>
    <col min="779" max="1024" width="9.1796875" style="206"/>
    <col min="1025" max="1025" width="3.7265625" style="206" customWidth="1"/>
    <col min="1026" max="1026" width="56.81640625" style="206" customWidth="1"/>
    <col min="1027" max="1032" width="16.7265625" style="206" customWidth="1"/>
    <col min="1033" max="1033" width="13.7265625" style="206" customWidth="1"/>
    <col min="1034" max="1034" width="16.81640625" style="206" customWidth="1"/>
    <col min="1035" max="1280" width="9.1796875" style="206"/>
    <col min="1281" max="1281" width="3.7265625" style="206" customWidth="1"/>
    <col min="1282" max="1282" width="56.81640625" style="206" customWidth="1"/>
    <col min="1283" max="1288" width="16.7265625" style="206" customWidth="1"/>
    <col min="1289" max="1289" width="13.7265625" style="206" customWidth="1"/>
    <col min="1290" max="1290" width="16.81640625" style="206" customWidth="1"/>
    <col min="1291" max="1536" width="9.1796875" style="206"/>
    <col min="1537" max="1537" width="3.7265625" style="206" customWidth="1"/>
    <col min="1538" max="1538" width="56.81640625" style="206" customWidth="1"/>
    <col min="1539" max="1544" width="16.7265625" style="206" customWidth="1"/>
    <col min="1545" max="1545" width="13.7265625" style="206" customWidth="1"/>
    <col min="1546" max="1546" width="16.81640625" style="206" customWidth="1"/>
    <col min="1547" max="1792" width="9.1796875" style="206"/>
    <col min="1793" max="1793" width="3.7265625" style="206" customWidth="1"/>
    <col min="1794" max="1794" width="56.81640625" style="206" customWidth="1"/>
    <col min="1795" max="1800" width="16.7265625" style="206" customWidth="1"/>
    <col min="1801" max="1801" width="13.7265625" style="206" customWidth="1"/>
    <col min="1802" max="1802" width="16.81640625" style="206" customWidth="1"/>
    <col min="1803" max="2048" width="9.1796875" style="206"/>
    <col min="2049" max="2049" width="3.7265625" style="206" customWidth="1"/>
    <col min="2050" max="2050" width="56.81640625" style="206" customWidth="1"/>
    <col min="2051" max="2056" width="16.7265625" style="206" customWidth="1"/>
    <col min="2057" max="2057" width="13.7265625" style="206" customWidth="1"/>
    <col min="2058" max="2058" width="16.81640625" style="206" customWidth="1"/>
    <col min="2059" max="2304" width="9.1796875" style="206"/>
    <col min="2305" max="2305" width="3.7265625" style="206" customWidth="1"/>
    <col min="2306" max="2306" width="56.81640625" style="206" customWidth="1"/>
    <col min="2307" max="2312" width="16.7265625" style="206" customWidth="1"/>
    <col min="2313" max="2313" width="13.7265625" style="206" customWidth="1"/>
    <col min="2314" max="2314" width="16.81640625" style="206" customWidth="1"/>
    <col min="2315" max="2560" width="9.1796875" style="206"/>
    <col min="2561" max="2561" width="3.7265625" style="206" customWidth="1"/>
    <col min="2562" max="2562" width="56.81640625" style="206" customWidth="1"/>
    <col min="2563" max="2568" width="16.7265625" style="206" customWidth="1"/>
    <col min="2569" max="2569" width="13.7265625" style="206" customWidth="1"/>
    <col min="2570" max="2570" width="16.81640625" style="206" customWidth="1"/>
    <col min="2571" max="2816" width="9.1796875" style="206"/>
    <col min="2817" max="2817" width="3.7265625" style="206" customWidth="1"/>
    <col min="2818" max="2818" width="56.81640625" style="206" customWidth="1"/>
    <col min="2819" max="2824" width="16.7265625" style="206" customWidth="1"/>
    <col min="2825" max="2825" width="13.7265625" style="206" customWidth="1"/>
    <col min="2826" max="2826" width="16.81640625" style="206" customWidth="1"/>
    <col min="2827" max="3072" width="9.1796875" style="206"/>
    <col min="3073" max="3073" width="3.7265625" style="206" customWidth="1"/>
    <col min="3074" max="3074" width="56.81640625" style="206" customWidth="1"/>
    <col min="3075" max="3080" width="16.7265625" style="206" customWidth="1"/>
    <col min="3081" max="3081" width="13.7265625" style="206" customWidth="1"/>
    <col min="3082" max="3082" width="16.81640625" style="206" customWidth="1"/>
    <col min="3083" max="3328" width="9.1796875" style="206"/>
    <col min="3329" max="3329" width="3.7265625" style="206" customWidth="1"/>
    <col min="3330" max="3330" width="56.81640625" style="206" customWidth="1"/>
    <col min="3331" max="3336" width="16.7265625" style="206" customWidth="1"/>
    <col min="3337" max="3337" width="13.7265625" style="206" customWidth="1"/>
    <col min="3338" max="3338" width="16.81640625" style="206" customWidth="1"/>
    <col min="3339" max="3584" width="9.1796875" style="206"/>
    <col min="3585" max="3585" width="3.7265625" style="206" customWidth="1"/>
    <col min="3586" max="3586" width="56.81640625" style="206" customWidth="1"/>
    <col min="3587" max="3592" width="16.7265625" style="206" customWidth="1"/>
    <col min="3593" max="3593" width="13.7265625" style="206" customWidth="1"/>
    <col min="3594" max="3594" width="16.81640625" style="206" customWidth="1"/>
    <col min="3595" max="3840" width="9.1796875" style="206"/>
    <col min="3841" max="3841" width="3.7265625" style="206" customWidth="1"/>
    <col min="3842" max="3842" width="56.81640625" style="206" customWidth="1"/>
    <col min="3843" max="3848" width="16.7265625" style="206" customWidth="1"/>
    <col min="3849" max="3849" width="13.7265625" style="206" customWidth="1"/>
    <col min="3850" max="3850" width="16.81640625" style="206" customWidth="1"/>
    <col min="3851" max="4096" width="9.1796875" style="206"/>
    <col min="4097" max="4097" width="3.7265625" style="206" customWidth="1"/>
    <col min="4098" max="4098" width="56.81640625" style="206" customWidth="1"/>
    <col min="4099" max="4104" width="16.7265625" style="206" customWidth="1"/>
    <col min="4105" max="4105" width="13.7265625" style="206" customWidth="1"/>
    <col min="4106" max="4106" width="16.81640625" style="206" customWidth="1"/>
    <col min="4107" max="4352" width="9.1796875" style="206"/>
    <col min="4353" max="4353" width="3.7265625" style="206" customWidth="1"/>
    <col min="4354" max="4354" width="56.81640625" style="206" customWidth="1"/>
    <col min="4355" max="4360" width="16.7265625" style="206" customWidth="1"/>
    <col min="4361" max="4361" width="13.7265625" style="206" customWidth="1"/>
    <col min="4362" max="4362" width="16.81640625" style="206" customWidth="1"/>
    <col min="4363" max="4608" width="9.1796875" style="206"/>
    <col min="4609" max="4609" width="3.7265625" style="206" customWidth="1"/>
    <col min="4610" max="4610" width="56.81640625" style="206" customWidth="1"/>
    <col min="4611" max="4616" width="16.7265625" style="206" customWidth="1"/>
    <col min="4617" max="4617" width="13.7265625" style="206" customWidth="1"/>
    <col min="4618" max="4618" width="16.81640625" style="206" customWidth="1"/>
    <col min="4619" max="4864" width="9.1796875" style="206"/>
    <col min="4865" max="4865" width="3.7265625" style="206" customWidth="1"/>
    <col min="4866" max="4866" width="56.81640625" style="206" customWidth="1"/>
    <col min="4867" max="4872" width="16.7265625" style="206" customWidth="1"/>
    <col min="4873" max="4873" width="13.7265625" style="206" customWidth="1"/>
    <col min="4874" max="4874" width="16.81640625" style="206" customWidth="1"/>
    <col min="4875" max="5120" width="9.1796875" style="206"/>
    <col min="5121" max="5121" width="3.7265625" style="206" customWidth="1"/>
    <col min="5122" max="5122" width="56.81640625" style="206" customWidth="1"/>
    <col min="5123" max="5128" width="16.7265625" style="206" customWidth="1"/>
    <col min="5129" max="5129" width="13.7265625" style="206" customWidth="1"/>
    <col min="5130" max="5130" width="16.81640625" style="206" customWidth="1"/>
    <col min="5131" max="5376" width="9.1796875" style="206"/>
    <col min="5377" max="5377" width="3.7265625" style="206" customWidth="1"/>
    <col min="5378" max="5378" width="56.81640625" style="206" customWidth="1"/>
    <col min="5379" max="5384" width="16.7265625" style="206" customWidth="1"/>
    <col min="5385" max="5385" width="13.7265625" style="206" customWidth="1"/>
    <col min="5386" max="5386" width="16.81640625" style="206" customWidth="1"/>
    <col min="5387" max="5632" width="9.1796875" style="206"/>
    <col min="5633" max="5633" width="3.7265625" style="206" customWidth="1"/>
    <col min="5634" max="5634" width="56.81640625" style="206" customWidth="1"/>
    <col min="5635" max="5640" width="16.7265625" style="206" customWidth="1"/>
    <col min="5641" max="5641" width="13.7265625" style="206" customWidth="1"/>
    <col min="5642" max="5642" width="16.81640625" style="206" customWidth="1"/>
    <col min="5643" max="5888" width="9.1796875" style="206"/>
    <col min="5889" max="5889" width="3.7265625" style="206" customWidth="1"/>
    <col min="5890" max="5890" width="56.81640625" style="206" customWidth="1"/>
    <col min="5891" max="5896" width="16.7265625" style="206" customWidth="1"/>
    <col min="5897" max="5897" width="13.7265625" style="206" customWidth="1"/>
    <col min="5898" max="5898" width="16.81640625" style="206" customWidth="1"/>
    <col min="5899" max="6144" width="9.1796875" style="206"/>
    <col min="6145" max="6145" width="3.7265625" style="206" customWidth="1"/>
    <col min="6146" max="6146" width="56.81640625" style="206" customWidth="1"/>
    <col min="6147" max="6152" width="16.7265625" style="206" customWidth="1"/>
    <col min="6153" max="6153" width="13.7265625" style="206" customWidth="1"/>
    <col min="6154" max="6154" width="16.81640625" style="206" customWidth="1"/>
    <col min="6155" max="6400" width="9.1796875" style="206"/>
    <col min="6401" max="6401" width="3.7265625" style="206" customWidth="1"/>
    <col min="6402" max="6402" width="56.81640625" style="206" customWidth="1"/>
    <col min="6403" max="6408" width="16.7265625" style="206" customWidth="1"/>
    <col min="6409" max="6409" width="13.7265625" style="206" customWidth="1"/>
    <col min="6410" max="6410" width="16.81640625" style="206" customWidth="1"/>
    <col min="6411" max="6656" width="9.1796875" style="206"/>
    <col min="6657" max="6657" width="3.7265625" style="206" customWidth="1"/>
    <col min="6658" max="6658" width="56.81640625" style="206" customWidth="1"/>
    <col min="6659" max="6664" width="16.7265625" style="206" customWidth="1"/>
    <col min="6665" max="6665" width="13.7265625" style="206" customWidth="1"/>
    <col min="6666" max="6666" width="16.81640625" style="206" customWidth="1"/>
    <col min="6667" max="6912" width="9.1796875" style="206"/>
    <col min="6913" max="6913" width="3.7265625" style="206" customWidth="1"/>
    <col min="6914" max="6914" width="56.81640625" style="206" customWidth="1"/>
    <col min="6915" max="6920" width="16.7265625" style="206" customWidth="1"/>
    <col min="6921" max="6921" width="13.7265625" style="206" customWidth="1"/>
    <col min="6922" max="6922" width="16.81640625" style="206" customWidth="1"/>
    <col min="6923" max="7168" width="9.1796875" style="206"/>
    <col min="7169" max="7169" width="3.7265625" style="206" customWidth="1"/>
    <col min="7170" max="7170" width="56.81640625" style="206" customWidth="1"/>
    <col min="7171" max="7176" width="16.7265625" style="206" customWidth="1"/>
    <col min="7177" max="7177" width="13.7265625" style="206" customWidth="1"/>
    <col min="7178" max="7178" width="16.81640625" style="206" customWidth="1"/>
    <col min="7179" max="7424" width="9.1796875" style="206"/>
    <col min="7425" max="7425" width="3.7265625" style="206" customWidth="1"/>
    <col min="7426" max="7426" width="56.81640625" style="206" customWidth="1"/>
    <col min="7427" max="7432" width="16.7265625" style="206" customWidth="1"/>
    <col min="7433" max="7433" width="13.7265625" style="206" customWidth="1"/>
    <col min="7434" max="7434" width="16.81640625" style="206" customWidth="1"/>
    <col min="7435" max="7680" width="9.1796875" style="206"/>
    <col min="7681" max="7681" width="3.7265625" style="206" customWidth="1"/>
    <col min="7682" max="7682" width="56.81640625" style="206" customWidth="1"/>
    <col min="7683" max="7688" width="16.7265625" style="206" customWidth="1"/>
    <col min="7689" max="7689" width="13.7265625" style="206" customWidth="1"/>
    <col min="7690" max="7690" width="16.81640625" style="206" customWidth="1"/>
    <col min="7691" max="7936" width="9.1796875" style="206"/>
    <col min="7937" max="7937" width="3.7265625" style="206" customWidth="1"/>
    <col min="7938" max="7938" width="56.81640625" style="206" customWidth="1"/>
    <col min="7939" max="7944" width="16.7265625" style="206" customWidth="1"/>
    <col min="7945" max="7945" width="13.7265625" style="206" customWidth="1"/>
    <col min="7946" max="7946" width="16.81640625" style="206" customWidth="1"/>
    <col min="7947" max="8192" width="9.1796875" style="206"/>
    <col min="8193" max="8193" width="3.7265625" style="206" customWidth="1"/>
    <col min="8194" max="8194" width="56.81640625" style="206" customWidth="1"/>
    <col min="8195" max="8200" width="16.7265625" style="206" customWidth="1"/>
    <col min="8201" max="8201" width="13.7265625" style="206" customWidth="1"/>
    <col min="8202" max="8202" width="16.81640625" style="206" customWidth="1"/>
    <col min="8203" max="8448" width="9.1796875" style="206"/>
    <col min="8449" max="8449" width="3.7265625" style="206" customWidth="1"/>
    <col min="8450" max="8450" width="56.81640625" style="206" customWidth="1"/>
    <col min="8451" max="8456" width="16.7265625" style="206" customWidth="1"/>
    <col min="8457" max="8457" width="13.7265625" style="206" customWidth="1"/>
    <col min="8458" max="8458" width="16.81640625" style="206" customWidth="1"/>
    <col min="8459" max="8704" width="9.1796875" style="206"/>
    <col min="8705" max="8705" width="3.7265625" style="206" customWidth="1"/>
    <col min="8706" max="8706" width="56.81640625" style="206" customWidth="1"/>
    <col min="8707" max="8712" width="16.7265625" style="206" customWidth="1"/>
    <col min="8713" max="8713" width="13.7265625" style="206" customWidth="1"/>
    <col min="8714" max="8714" width="16.81640625" style="206" customWidth="1"/>
    <col min="8715" max="8960" width="9.1796875" style="206"/>
    <col min="8961" max="8961" width="3.7265625" style="206" customWidth="1"/>
    <col min="8962" max="8962" width="56.81640625" style="206" customWidth="1"/>
    <col min="8963" max="8968" width="16.7265625" style="206" customWidth="1"/>
    <col min="8969" max="8969" width="13.7265625" style="206" customWidth="1"/>
    <col min="8970" max="8970" width="16.81640625" style="206" customWidth="1"/>
    <col min="8971" max="9216" width="9.1796875" style="206"/>
    <col min="9217" max="9217" width="3.7265625" style="206" customWidth="1"/>
    <col min="9218" max="9218" width="56.81640625" style="206" customWidth="1"/>
    <col min="9219" max="9224" width="16.7265625" style="206" customWidth="1"/>
    <col min="9225" max="9225" width="13.7265625" style="206" customWidth="1"/>
    <col min="9226" max="9226" width="16.81640625" style="206" customWidth="1"/>
    <col min="9227" max="9472" width="9.1796875" style="206"/>
    <col min="9473" max="9473" width="3.7265625" style="206" customWidth="1"/>
    <col min="9474" max="9474" width="56.81640625" style="206" customWidth="1"/>
    <col min="9475" max="9480" width="16.7265625" style="206" customWidth="1"/>
    <col min="9481" max="9481" width="13.7265625" style="206" customWidth="1"/>
    <col min="9482" max="9482" width="16.81640625" style="206" customWidth="1"/>
    <col min="9483" max="9728" width="9.1796875" style="206"/>
    <col min="9729" max="9729" width="3.7265625" style="206" customWidth="1"/>
    <col min="9730" max="9730" width="56.81640625" style="206" customWidth="1"/>
    <col min="9731" max="9736" width="16.7265625" style="206" customWidth="1"/>
    <col min="9737" max="9737" width="13.7265625" style="206" customWidth="1"/>
    <col min="9738" max="9738" width="16.81640625" style="206" customWidth="1"/>
    <col min="9739" max="9984" width="9.1796875" style="206"/>
    <col min="9985" max="9985" width="3.7265625" style="206" customWidth="1"/>
    <col min="9986" max="9986" width="56.81640625" style="206" customWidth="1"/>
    <col min="9987" max="9992" width="16.7265625" style="206" customWidth="1"/>
    <col min="9993" max="9993" width="13.7265625" style="206" customWidth="1"/>
    <col min="9994" max="9994" width="16.81640625" style="206" customWidth="1"/>
    <col min="9995" max="10240" width="9.1796875" style="206"/>
    <col min="10241" max="10241" width="3.7265625" style="206" customWidth="1"/>
    <col min="10242" max="10242" width="56.81640625" style="206" customWidth="1"/>
    <col min="10243" max="10248" width="16.7265625" style="206" customWidth="1"/>
    <col min="10249" max="10249" width="13.7265625" style="206" customWidth="1"/>
    <col min="10250" max="10250" width="16.81640625" style="206" customWidth="1"/>
    <col min="10251" max="10496" width="9.1796875" style="206"/>
    <col min="10497" max="10497" width="3.7265625" style="206" customWidth="1"/>
    <col min="10498" max="10498" width="56.81640625" style="206" customWidth="1"/>
    <col min="10499" max="10504" width="16.7265625" style="206" customWidth="1"/>
    <col min="10505" max="10505" width="13.7265625" style="206" customWidth="1"/>
    <col min="10506" max="10506" width="16.81640625" style="206" customWidth="1"/>
    <col min="10507" max="10752" width="9.1796875" style="206"/>
    <col min="10753" max="10753" width="3.7265625" style="206" customWidth="1"/>
    <col min="10754" max="10754" width="56.81640625" style="206" customWidth="1"/>
    <col min="10755" max="10760" width="16.7265625" style="206" customWidth="1"/>
    <col min="10761" max="10761" width="13.7265625" style="206" customWidth="1"/>
    <col min="10762" max="10762" width="16.81640625" style="206" customWidth="1"/>
    <col min="10763" max="11008" width="9.1796875" style="206"/>
    <col min="11009" max="11009" width="3.7265625" style="206" customWidth="1"/>
    <col min="11010" max="11010" width="56.81640625" style="206" customWidth="1"/>
    <col min="11011" max="11016" width="16.7265625" style="206" customWidth="1"/>
    <col min="11017" max="11017" width="13.7265625" style="206" customWidth="1"/>
    <col min="11018" max="11018" width="16.81640625" style="206" customWidth="1"/>
    <col min="11019" max="11264" width="9.1796875" style="206"/>
    <col min="11265" max="11265" width="3.7265625" style="206" customWidth="1"/>
    <col min="11266" max="11266" width="56.81640625" style="206" customWidth="1"/>
    <col min="11267" max="11272" width="16.7265625" style="206" customWidth="1"/>
    <col min="11273" max="11273" width="13.7265625" style="206" customWidth="1"/>
    <col min="11274" max="11274" width="16.81640625" style="206" customWidth="1"/>
    <col min="11275" max="11520" width="9.1796875" style="206"/>
    <col min="11521" max="11521" width="3.7265625" style="206" customWidth="1"/>
    <col min="11522" max="11522" width="56.81640625" style="206" customWidth="1"/>
    <col min="11523" max="11528" width="16.7265625" style="206" customWidth="1"/>
    <col min="11529" max="11529" width="13.7265625" style="206" customWidth="1"/>
    <col min="11530" max="11530" width="16.81640625" style="206" customWidth="1"/>
    <col min="11531" max="11776" width="9.1796875" style="206"/>
    <col min="11777" max="11777" width="3.7265625" style="206" customWidth="1"/>
    <col min="11778" max="11778" width="56.81640625" style="206" customWidth="1"/>
    <col min="11779" max="11784" width="16.7265625" style="206" customWidth="1"/>
    <col min="11785" max="11785" width="13.7265625" style="206" customWidth="1"/>
    <col min="11786" max="11786" width="16.81640625" style="206" customWidth="1"/>
    <col min="11787" max="12032" width="9.1796875" style="206"/>
    <col min="12033" max="12033" width="3.7265625" style="206" customWidth="1"/>
    <col min="12034" max="12034" width="56.81640625" style="206" customWidth="1"/>
    <col min="12035" max="12040" width="16.7265625" style="206" customWidth="1"/>
    <col min="12041" max="12041" width="13.7265625" style="206" customWidth="1"/>
    <col min="12042" max="12042" width="16.81640625" style="206" customWidth="1"/>
    <col min="12043" max="12288" width="9.1796875" style="206"/>
    <col min="12289" max="12289" width="3.7265625" style="206" customWidth="1"/>
    <col min="12290" max="12290" width="56.81640625" style="206" customWidth="1"/>
    <col min="12291" max="12296" width="16.7265625" style="206" customWidth="1"/>
    <col min="12297" max="12297" width="13.7265625" style="206" customWidth="1"/>
    <col min="12298" max="12298" width="16.81640625" style="206" customWidth="1"/>
    <col min="12299" max="12544" width="9.1796875" style="206"/>
    <col min="12545" max="12545" width="3.7265625" style="206" customWidth="1"/>
    <col min="12546" max="12546" width="56.81640625" style="206" customWidth="1"/>
    <col min="12547" max="12552" width="16.7265625" style="206" customWidth="1"/>
    <col min="12553" max="12553" width="13.7265625" style="206" customWidth="1"/>
    <col min="12554" max="12554" width="16.81640625" style="206" customWidth="1"/>
    <col min="12555" max="12800" width="9.1796875" style="206"/>
    <col min="12801" max="12801" width="3.7265625" style="206" customWidth="1"/>
    <col min="12802" max="12802" width="56.81640625" style="206" customWidth="1"/>
    <col min="12803" max="12808" width="16.7265625" style="206" customWidth="1"/>
    <col min="12809" max="12809" width="13.7265625" style="206" customWidth="1"/>
    <col min="12810" max="12810" width="16.81640625" style="206" customWidth="1"/>
    <col min="12811" max="13056" width="9.1796875" style="206"/>
    <col min="13057" max="13057" width="3.7265625" style="206" customWidth="1"/>
    <col min="13058" max="13058" width="56.81640625" style="206" customWidth="1"/>
    <col min="13059" max="13064" width="16.7265625" style="206" customWidth="1"/>
    <col min="13065" max="13065" width="13.7265625" style="206" customWidth="1"/>
    <col min="13066" max="13066" width="16.81640625" style="206" customWidth="1"/>
    <col min="13067" max="13312" width="9.1796875" style="206"/>
    <col min="13313" max="13313" width="3.7265625" style="206" customWidth="1"/>
    <col min="13314" max="13314" width="56.81640625" style="206" customWidth="1"/>
    <col min="13315" max="13320" width="16.7265625" style="206" customWidth="1"/>
    <col min="13321" max="13321" width="13.7265625" style="206" customWidth="1"/>
    <col min="13322" max="13322" width="16.81640625" style="206" customWidth="1"/>
    <col min="13323" max="13568" width="9.1796875" style="206"/>
    <col min="13569" max="13569" width="3.7265625" style="206" customWidth="1"/>
    <col min="13570" max="13570" width="56.81640625" style="206" customWidth="1"/>
    <col min="13571" max="13576" width="16.7265625" style="206" customWidth="1"/>
    <col min="13577" max="13577" width="13.7265625" style="206" customWidth="1"/>
    <col min="13578" max="13578" width="16.81640625" style="206" customWidth="1"/>
    <col min="13579" max="13824" width="9.1796875" style="206"/>
    <col min="13825" max="13825" width="3.7265625" style="206" customWidth="1"/>
    <col min="13826" max="13826" width="56.81640625" style="206" customWidth="1"/>
    <col min="13827" max="13832" width="16.7265625" style="206" customWidth="1"/>
    <col min="13833" max="13833" width="13.7265625" style="206" customWidth="1"/>
    <col min="13834" max="13834" width="16.81640625" style="206" customWidth="1"/>
    <col min="13835" max="14080" width="9.1796875" style="206"/>
    <col min="14081" max="14081" width="3.7265625" style="206" customWidth="1"/>
    <col min="14082" max="14082" width="56.81640625" style="206" customWidth="1"/>
    <col min="14083" max="14088" width="16.7265625" style="206" customWidth="1"/>
    <col min="14089" max="14089" width="13.7265625" style="206" customWidth="1"/>
    <col min="14090" max="14090" width="16.81640625" style="206" customWidth="1"/>
    <col min="14091" max="14336" width="9.1796875" style="206"/>
    <col min="14337" max="14337" width="3.7265625" style="206" customWidth="1"/>
    <col min="14338" max="14338" width="56.81640625" style="206" customWidth="1"/>
    <col min="14339" max="14344" width="16.7265625" style="206" customWidth="1"/>
    <col min="14345" max="14345" width="13.7265625" style="206" customWidth="1"/>
    <col min="14346" max="14346" width="16.81640625" style="206" customWidth="1"/>
    <col min="14347" max="14592" width="9.1796875" style="206"/>
    <col min="14593" max="14593" width="3.7265625" style="206" customWidth="1"/>
    <col min="14594" max="14594" width="56.81640625" style="206" customWidth="1"/>
    <col min="14595" max="14600" width="16.7265625" style="206" customWidth="1"/>
    <col min="14601" max="14601" width="13.7265625" style="206" customWidth="1"/>
    <col min="14602" max="14602" width="16.81640625" style="206" customWidth="1"/>
    <col min="14603" max="14848" width="9.1796875" style="206"/>
    <col min="14849" max="14849" width="3.7265625" style="206" customWidth="1"/>
    <col min="14850" max="14850" width="56.81640625" style="206" customWidth="1"/>
    <col min="14851" max="14856" width="16.7265625" style="206" customWidth="1"/>
    <col min="14857" max="14857" width="13.7265625" style="206" customWidth="1"/>
    <col min="14858" max="14858" width="16.81640625" style="206" customWidth="1"/>
    <col min="14859" max="15104" width="9.1796875" style="206"/>
    <col min="15105" max="15105" width="3.7265625" style="206" customWidth="1"/>
    <col min="15106" max="15106" width="56.81640625" style="206" customWidth="1"/>
    <col min="15107" max="15112" width="16.7265625" style="206" customWidth="1"/>
    <col min="15113" max="15113" width="13.7265625" style="206" customWidth="1"/>
    <col min="15114" max="15114" width="16.81640625" style="206" customWidth="1"/>
    <col min="15115" max="15360" width="9.1796875" style="206"/>
    <col min="15361" max="15361" width="3.7265625" style="206" customWidth="1"/>
    <col min="15362" max="15362" width="56.81640625" style="206" customWidth="1"/>
    <col min="15363" max="15368" width="16.7265625" style="206" customWidth="1"/>
    <col min="15369" max="15369" width="13.7265625" style="206" customWidth="1"/>
    <col min="15370" max="15370" width="16.81640625" style="206" customWidth="1"/>
    <col min="15371" max="15616" width="9.1796875" style="206"/>
    <col min="15617" max="15617" width="3.7265625" style="206" customWidth="1"/>
    <col min="15618" max="15618" width="56.81640625" style="206" customWidth="1"/>
    <col min="15619" max="15624" width="16.7265625" style="206" customWidth="1"/>
    <col min="15625" max="15625" width="13.7265625" style="206" customWidth="1"/>
    <col min="15626" max="15626" width="16.81640625" style="206" customWidth="1"/>
    <col min="15627" max="15872" width="9.1796875" style="206"/>
    <col min="15873" max="15873" width="3.7265625" style="206" customWidth="1"/>
    <col min="15874" max="15874" width="56.81640625" style="206" customWidth="1"/>
    <col min="15875" max="15880" width="16.7265625" style="206" customWidth="1"/>
    <col min="15881" max="15881" width="13.7265625" style="206" customWidth="1"/>
    <col min="15882" max="15882" width="16.81640625" style="206" customWidth="1"/>
    <col min="15883" max="16128" width="9.1796875" style="206"/>
    <col min="16129" max="16129" width="3.7265625" style="206" customWidth="1"/>
    <col min="16130" max="16130" width="56.81640625" style="206" customWidth="1"/>
    <col min="16131" max="16136" width="16.7265625" style="206" customWidth="1"/>
    <col min="16137" max="16137" width="13.7265625" style="206" customWidth="1"/>
    <col min="16138" max="16138" width="16.81640625" style="206" customWidth="1"/>
    <col min="16139" max="16384" width="9.1796875" style="206"/>
  </cols>
  <sheetData>
    <row r="1" spans="1:17" ht="16.5" customHeight="1" x14ac:dyDescent="0.4">
      <c r="A1" s="206"/>
      <c r="B1" s="301" t="s">
        <v>331</v>
      </c>
      <c r="C1" s="301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</row>
    <row r="2" spans="1:17" ht="24.75" customHeight="1" x14ac:dyDescent="0.4">
      <c r="A2" s="208"/>
      <c r="B2" s="302" t="s">
        <v>287</v>
      </c>
      <c r="C2" s="302"/>
      <c r="D2" s="302"/>
      <c r="E2" s="302"/>
      <c r="F2" s="302"/>
      <c r="G2" s="302"/>
      <c r="H2" s="302"/>
      <c r="I2" s="209"/>
      <c r="J2" s="303"/>
      <c r="K2" s="303"/>
      <c r="L2" s="303"/>
      <c r="M2" s="303"/>
      <c r="N2" s="303"/>
      <c r="O2" s="303"/>
    </row>
    <row r="3" spans="1:17" s="212" customFormat="1" ht="24.75" customHeight="1" x14ac:dyDescent="0.25">
      <c r="A3" s="210"/>
      <c r="B3" s="302" t="s">
        <v>254</v>
      </c>
      <c r="C3" s="302"/>
      <c r="D3" s="302"/>
      <c r="E3" s="302"/>
      <c r="F3" s="302"/>
      <c r="G3" s="302"/>
      <c r="H3" s="302"/>
      <c r="I3" s="211"/>
      <c r="J3" s="304"/>
      <c r="K3" s="304"/>
      <c r="L3" s="304"/>
      <c r="M3" s="304"/>
      <c r="N3" s="304"/>
      <c r="O3" s="304"/>
    </row>
    <row r="4" spans="1:17" s="3" customFormat="1" x14ac:dyDescent="0.4">
      <c r="A4" s="6"/>
      <c r="B4" s="213"/>
      <c r="C4" s="214"/>
      <c r="D4" s="214"/>
      <c r="E4" s="214"/>
      <c r="F4" s="214"/>
      <c r="G4" s="214"/>
      <c r="H4" s="215" t="s">
        <v>0</v>
      </c>
      <c r="I4" s="8"/>
    </row>
    <row r="5" spans="1:17" s="2" customFormat="1" ht="16" thickBot="1" x14ac:dyDescent="0.45">
      <c r="A5" s="6"/>
      <c r="B5" s="216" t="s">
        <v>1</v>
      </c>
      <c r="C5" s="217" t="s">
        <v>3</v>
      </c>
      <c r="D5" s="217" t="s">
        <v>2</v>
      </c>
      <c r="E5" s="217" t="s">
        <v>4</v>
      </c>
      <c r="F5" s="217" t="s">
        <v>5</v>
      </c>
      <c r="G5" s="217" t="s">
        <v>8</v>
      </c>
      <c r="H5" s="217" t="s">
        <v>9</v>
      </c>
      <c r="I5" s="217"/>
    </row>
    <row r="6" spans="1:17" s="3" customFormat="1" ht="52.5" customHeight="1" thickBot="1" x14ac:dyDescent="0.45">
      <c r="A6" s="6"/>
      <c r="B6" s="305" t="s">
        <v>6</v>
      </c>
      <c r="C6" s="299" t="s">
        <v>255</v>
      </c>
      <c r="D6" s="299" t="s">
        <v>256</v>
      </c>
      <c r="E6" s="299" t="s">
        <v>257</v>
      </c>
      <c r="F6" s="299" t="s">
        <v>258</v>
      </c>
      <c r="G6" s="299" t="s">
        <v>259</v>
      </c>
      <c r="H6" s="300" t="s">
        <v>260</v>
      </c>
      <c r="I6" s="218"/>
    </row>
    <row r="7" spans="1:17" s="3" customFormat="1" ht="52.5" customHeight="1" thickBot="1" x14ac:dyDescent="0.45">
      <c r="A7" s="6"/>
      <c r="B7" s="305"/>
      <c r="C7" s="299"/>
      <c r="D7" s="299"/>
      <c r="E7" s="299"/>
      <c r="F7" s="299"/>
      <c r="G7" s="299"/>
      <c r="H7" s="300"/>
      <c r="I7" s="218"/>
    </row>
    <row r="8" spans="1:17" s="219" customFormat="1" ht="31" x14ac:dyDescent="0.4">
      <c r="A8" s="6">
        <v>1</v>
      </c>
      <c r="B8" s="241" t="s">
        <v>340</v>
      </c>
      <c r="C8" s="242">
        <f>SUM(C9:C15)</f>
        <v>1358062</v>
      </c>
      <c r="D8" s="242">
        <f>SUM(D9:D15)</f>
        <v>0</v>
      </c>
      <c r="E8" s="242">
        <f>SUM(E9:E15)</f>
        <v>1358062</v>
      </c>
      <c r="F8" s="242">
        <f>+E8-D8-C8</f>
        <v>0</v>
      </c>
      <c r="G8" s="242">
        <f>SUM(G9:G15)</f>
        <v>1358062</v>
      </c>
      <c r="H8" s="243">
        <f>+G8-D8-C8</f>
        <v>0</v>
      </c>
      <c r="I8" s="234"/>
      <c r="J8" s="207"/>
    </row>
    <row r="9" spans="1:17" s="219" customFormat="1" ht="22.5" customHeight="1" x14ac:dyDescent="0.4">
      <c r="A9" s="6">
        <v>2</v>
      </c>
      <c r="B9" s="244" t="s">
        <v>261</v>
      </c>
      <c r="C9" s="245">
        <v>913167</v>
      </c>
      <c r="D9" s="246"/>
      <c r="E9" s="245">
        <v>913167</v>
      </c>
      <c r="F9" s="246">
        <f t="shared" ref="F9:F15" si="0">+E9-D9-C9</f>
        <v>0</v>
      </c>
      <c r="G9" s="245">
        <v>913167</v>
      </c>
      <c r="H9" s="260">
        <f>+G9-D9-C9</f>
        <v>0</v>
      </c>
      <c r="I9" s="234"/>
      <c r="J9" s="207"/>
    </row>
    <row r="10" spans="1:17" s="219" customFormat="1" ht="22.5" customHeight="1" x14ac:dyDescent="0.4">
      <c r="A10" s="6">
        <v>3</v>
      </c>
      <c r="B10" s="248" t="s">
        <v>262</v>
      </c>
      <c r="C10" s="245">
        <v>58625</v>
      </c>
      <c r="D10" s="246"/>
      <c r="E10" s="245">
        <v>58625</v>
      </c>
      <c r="F10" s="246">
        <f t="shared" si="0"/>
        <v>0</v>
      </c>
      <c r="G10" s="245">
        <v>58625</v>
      </c>
      <c r="H10" s="260">
        <f t="shared" ref="H10:H15" si="1">+G10-D10-C10</f>
        <v>0</v>
      </c>
      <c r="I10" s="234"/>
      <c r="J10" s="207"/>
    </row>
    <row r="11" spans="1:17" s="219" customFormat="1" ht="22.5" customHeight="1" x14ac:dyDescent="0.4">
      <c r="A11" s="6">
        <v>4</v>
      </c>
      <c r="B11" s="244" t="s">
        <v>263</v>
      </c>
      <c r="C11" s="245">
        <v>124822</v>
      </c>
      <c r="D11" s="246"/>
      <c r="E11" s="245">
        <v>124822</v>
      </c>
      <c r="F11" s="246">
        <f t="shared" si="0"/>
        <v>0</v>
      </c>
      <c r="G11" s="245">
        <v>124822</v>
      </c>
      <c r="H11" s="260">
        <f t="shared" si="1"/>
        <v>0</v>
      </c>
      <c r="I11" s="234"/>
      <c r="J11" s="207"/>
    </row>
    <row r="12" spans="1:17" s="219" customFormat="1" ht="22.5" customHeight="1" x14ac:dyDescent="0.4">
      <c r="A12" s="6">
        <v>5</v>
      </c>
      <c r="B12" s="244" t="s">
        <v>264</v>
      </c>
      <c r="C12" s="245">
        <v>18302</v>
      </c>
      <c r="D12" s="246"/>
      <c r="E12" s="245">
        <v>18302</v>
      </c>
      <c r="F12" s="246">
        <f t="shared" si="0"/>
        <v>0</v>
      </c>
      <c r="G12" s="245">
        <v>18302</v>
      </c>
      <c r="H12" s="260">
        <f t="shared" si="1"/>
        <v>0</v>
      </c>
      <c r="I12" s="234"/>
      <c r="J12" s="207"/>
    </row>
    <row r="13" spans="1:17" s="219" customFormat="1" ht="22.5" customHeight="1" x14ac:dyDescent="0.4">
      <c r="A13" s="6">
        <v>6</v>
      </c>
      <c r="B13" s="244" t="s">
        <v>265</v>
      </c>
      <c r="C13" s="245">
        <v>94261</v>
      </c>
      <c r="D13" s="246"/>
      <c r="E13" s="245">
        <v>94261</v>
      </c>
      <c r="F13" s="246">
        <f t="shared" si="0"/>
        <v>0</v>
      </c>
      <c r="G13" s="245">
        <v>94261</v>
      </c>
      <c r="H13" s="260">
        <f t="shared" si="1"/>
        <v>0</v>
      </c>
      <c r="I13" s="234"/>
      <c r="J13" s="207"/>
    </row>
    <row r="14" spans="1:17" s="219" customFormat="1" ht="22.5" customHeight="1" x14ac:dyDescent="0.4">
      <c r="A14" s="6">
        <v>7</v>
      </c>
      <c r="B14" s="244" t="s">
        <v>266</v>
      </c>
      <c r="C14" s="245">
        <v>148291</v>
      </c>
      <c r="D14" s="247"/>
      <c r="E14" s="245">
        <v>148291</v>
      </c>
      <c r="F14" s="246">
        <f t="shared" si="0"/>
        <v>0</v>
      </c>
      <c r="G14" s="245">
        <v>148291</v>
      </c>
      <c r="H14" s="260">
        <f t="shared" si="1"/>
        <v>0</v>
      </c>
      <c r="I14" s="234"/>
      <c r="J14" s="207"/>
    </row>
    <row r="15" spans="1:17" s="219" customFormat="1" ht="22.5" customHeight="1" x14ac:dyDescent="0.4">
      <c r="A15" s="6">
        <v>8</v>
      </c>
      <c r="B15" s="244" t="s">
        <v>267</v>
      </c>
      <c r="C15" s="245">
        <v>594</v>
      </c>
      <c r="D15" s="247"/>
      <c r="E15" s="245">
        <v>594</v>
      </c>
      <c r="F15" s="246">
        <f t="shared" si="0"/>
        <v>0</v>
      </c>
      <c r="G15" s="245">
        <v>594</v>
      </c>
      <c r="H15" s="260">
        <f t="shared" si="1"/>
        <v>0</v>
      </c>
      <c r="I15" s="234"/>
      <c r="J15" s="207"/>
    </row>
    <row r="16" spans="1:17" s="219" customFormat="1" ht="31" x14ac:dyDescent="0.4">
      <c r="A16" s="6">
        <v>9</v>
      </c>
      <c r="B16" s="249" t="s">
        <v>339</v>
      </c>
      <c r="C16" s="250">
        <f t="shared" ref="C16:H16" si="2">SUM(C17:C21)</f>
        <v>2022488</v>
      </c>
      <c r="D16" s="250">
        <f t="shared" si="2"/>
        <v>-121</v>
      </c>
      <c r="E16" s="250">
        <f t="shared" si="2"/>
        <v>2022034</v>
      </c>
      <c r="F16" s="250">
        <f t="shared" si="2"/>
        <v>-333</v>
      </c>
      <c r="G16" s="250">
        <f t="shared" si="2"/>
        <v>2022034</v>
      </c>
      <c r="H16" s="251">
        <f t="shared" si="2"/>
        <v>-333</v>
      </c>
      <c r="I16" s="234"/>
    </row>
    <row r="17" spans="1:9" s="3" customFormat="1" ht="22.5" customHeight="1" x14ac:dyDescent="0.4">
      <c r="A17" s="6">
        <v>10</v>
      </c>
      <c r="B17" s="244" t="s">
        <v>268</v>
      </c>
      <c r="C17" s="245">
        <v>258044</v>
      </c>
      <c r="D17" s="245">
        <v>-121</v>
      </c>
      <c r="E17" s="245">
        <v>256786</v>
      </c>
      <c r="F17" s="245">
        <f>+E17-D17-C17</f>
        <v>-1137</v>
      </c>
      <c r="G17" s="245">
        <v>256786</v>
      </c>
      <c r="H17" s="252">
        <f>+G17-D17-C17</f>
        <v>-1137</v>
      </c>
      <c r="I17" s="235"/>
    </row>
    <row r="18" spans="1:9" s="3" customFormat="1" ht="33" customHeight="1" x14ac:dyDescent="0.4">
      <c r="A18" s="6">
        <v>11</v>
      </c>
      <c r="B18" s="244" t="s">
        <v>332</v>
      </c>
      <c r="C18" s="245">
        <v>1121848</v>
      </c>
      <c r="D18" s="245"/>
      <c r="E18" s="245">
        <f>1123522</f>
        <v>1123522</v>
      </c>
      <c r="F18" s="245">
        <f>+E18-D18-C18</f>
        <v>1674</v>
      </c>
      <c r="G18" s="245">
        <v>1123522</v>
      </c>
      <c r="H18" s="252">
        <f>+G18-D18-C18</f>
        <v>1674</v>
      </c>
      <c r="I18" s="235"/>
    </row>
    <row r="19" spans="1:9" s="3" customFormat="1" ht="46.5" x14ac:dyDescent="0.4">
      <c r="A19" s="6">
        <v>12</v>
      </c>
      <c r="B19" s="244" t="s">
        <v>333</v>
      </c>
      <c r="C19" s="245">
        <v>63378</v>
      </c>
      <c r="D19" s="245"/>
      <c r="E19" s="245">
        <v>63593</v>
      </c>
      <c r="F19" s="245">
        <f>+E19-D19-C19</f>
        <v>215</v>
      </c>
      <c r="G19" s="245">
        <v>63593</v>
      </c>
      <c r="H19" s="252">
        <f>+G19-D19-C19</f>
        <v>215</v>
      </c>
      <c r="I19" s="235"/>
    </row>
    <row r="20" spans="1:9" s="3" customFormat="1" ht="22.5" customHeight="1" x14ac:dyDescent="0.4">
      <c r="A20" s="6">
        <v>13</v>
      </c>
      <c r="B20" s="244" t="s">
        <v>269</v>
      </c>
      <c r="C20" s="245">
        <v>7170</v>
      </c>
      <c r="D20" s="245"/>
      <c r="E20" s="245">
        <v>7600</v>
      </c>
      <c r="F20" s="245">
        <f>+E20-D20-C20</f>
        <v>430</v>
      </c>
      <c r="G20" s="245">
        <v>7600</v>
      </c>
      <c r="H20" s="252">
        <f>+G20-D20-C20</f>
        <v>430</v>
      </c>
      <c r="I20" s="235"/>
    </row>
    <row r="21" spans="1:9" s="3" customFormat="1" ht="33" customHeight="1" x14ac:dyDescent="0.4">
      <c r="A21" s="6">
        <v>14</v>
      </c>
      <c r="B21" s="244" t="s">
        <v>270</v>
      </c>
      <c r="C21" s="245">
        <v>572048</v>
      </c>
      <c r="D21" s="245"/>
      <c r="E21" s="245">
        <v>570533</v>
      </c>
      <c r="F21" s="245">
        <f>+E21-D21-C21</f>
        <v>-1515</v>
      </c>
      <c r="G21" s="245">
        <v>570533</v>
      </c>
      <c r="H21" s="252">
        <f>+G21-D21-C21</f>
        <v>-1515</v>
      </c>
      <c r="I21" s="235"/>
    </row>
    <row r="22" spans="1:9" s="219" customFormat="1" ht="31" x14ac:dyDescent="0.4">
      <c r="A22" s="6">
        <v>15</v>
      </c>
      <c r="B22" s="249" t="s">
        <v>338</v>
      </c>
      <c r="C22" s="250">
        <f t="shared" ref="C22:H22" si="3">SUM(C23:C35)</f>
        <v>1836205</v>
      </c>
      <c r="D22" s="250">
        <f t="shared" si="3"/>
        <v>303200</v>
      </c>
      <c r="E22" s="250">
        <f t="shared" si="3"/>
        <v>2131884</v>
      </c>
      <c r="F22" s="250">
        <f t="shared" si="3"/>
        <v>-7521</v>
      </c>
      <c r="G22" s="250">
        <f t="shared" si="3"/>
        <v>2085669</v>
      </c>
      <c r="H22" s="251">
        <f t="shared" si="3"/>
        <v>-53736</v>
      </c>
      <c r="I22" s="234"/>
    </row>
    <row r="23" spans="1:9" s="3" customFormat="1" ht="22.5" customHeight="1" x14ac:dyDescent="0.4">
      <c r="A23" s="6">
        <v>16</v>
      </c>
      <c r="B23" s="244" t="s">
        <v>334</v>
      </c>
      <c r="C23" s="245">
        <v>71081</v>
      </c>
      <c r="D23" s="245"/>
      <c r="E23" s="245">
        <v>71081</v>
      </c>
      <c r="F23" s="245">
        <f t="shared" ref="F23:F35" si="4">+E23-D23-C23</f>
        <v>0</v>
      </c>
      <c r="G23" s="245">
        <v>71081</v>
      </c>
      <c r="H23" s="252">
        <f t="shared" ref="H23:H35" si="5">+G23-D23-C23</f>
        <v>0</v>
      </c>
      <c r="I23" s="235"/>
    </row>
    <row r="24" spans="1:9" s="3" customFormat="1" ht="22.5" customHeight="1" x14ac:dyDescent="0.4">
      <c r="A24" s="6">
        <v>17</v>
      </c>
      <c r="B24" s="244" t="s">
        <v>271</v>
      </c>
      <c r="C24" s="245">
        <v>74869</v>
      </c>
      <c r="D24" s="245"/>
      <c r="E24" s="245">
        <v>74869</v>
      </c>
      <c r="F24" s="245">
        <f t="shared" si="4"/>
        <v>0</v>
      </c>
      <c r="G24" s="245">
        <v>74869</v>
      </c>
      <c r="H24" s="252">
        <f t="shared" si="5"/>
        <v>0</v>
      </c>
      <c r="I24" s="235"/>
    </row>
    <row r="25" spans="1:9" s="3" customFormat="1" ht="22.5" customHeight="1" x14ac:dyDescent="0.4">
      <c r="A25" s="6">
        <v>18</v>
      </c>
      <c r="B25" s="244" t="s">
        <v>335</v>
      </c>
      <c r="C25" s="245">
        <v>66617</v>
      </c>
      <c r="D25" s="245"/>
      <c r="E25" s="245">
        <v>66617</v>
      </c>
      <c r="F25" s="245">
        <f t="shared" si="4"/>
        <v>0</v>
      </c>
      <c r="G25" s="245">
        <v>66617</v>
      </c>
      <c r="H25" s="252">
        <f t="shared" si="5"/>
        <v>0</v>
      </c>
      <c r="I25" s="235"/>
    </row>
    <row r="26" spans="1:9" s="3" customFormat="1" ht="22.5" customHeight="1" x14ac:dyDescent="0.4">
      <c r="A26" s="6">
        <v>19</v>
      </c>
      <c r="B26" s="244" t="s">
        <v>272</v>
      </c>
      <c r="C26" s="245">
        <v>69729</v>
      </c>
      <c r="D26" s="245"/>
      <c r="E26" s="245">
        <v>67302</v>
      </c>
      <c r="F26" s="245">
        <f t="shared" si="4"/>
        <v>-2427</v>
      </c>
      <c r="G26" s="245">
        <v>67302</v>
      </c>
      <c r="H26" s="252">
        <f t="shared" si="5"/>
        <v>-2427</v>
      </c>
      <c r="I26" s="235"/>
    </row>
    <row r="27" spans="1:9" s="3" customFormat="1" ht="22.5" customHeight="1" x14ac:dyDescent="0.4">
      <c r="A27" s="6">
        <v>20</v>
      </c>
      <c r="B27" s="244" t="s">
        <v>273</v>
      </c>
      <c r="C27" s="245">
        <v>139454</v>
      </c>
      <c r="D27" s="245"/>
      <c r="E27" s="245">
        <v>143346</v>
      </c>
      <c r="F27" s="245">
        <f t="shared" si="4"/>
        <v>3892</v>
      </c>
      <c r="G27" s="245">
        <v>143346</v>
      </c>
      <c r="H27" s="252">
        <f t="shared" si="5"/>
        <v>3892</v>
      </c>
      <c r="I27" s="235"/>
    </row>
    <row r="28" spans="1:9" s="3" customFormat="1" ht="22.5" customHeight="1" x14ac:dyDescent="0.4">
      <c r="A28" s="6">
        <v>21</v>
      </c>
      <c r="B28" s="244" t="s">
        <v>274</v>
      </c>
      <c r="C28" s="245">
        <v>56147</v>
      </c>
      <c r="D28" s="245"/>
      <c r="E28" s="245">
        <v>55098</v>
      </c>
      <c r="F28" s="245">
        <f t="shared" si="4"/>
        <v>-1049</v>
      </c>
      <c r="G28" s="245">
        <v>55098</v>
      </c>
      <c r="H28" s="252">
        <f t="shared" si="5"/>
        <v>-1049</v>
      </c>
      <c r="I28" s="235"/>
    </row>
    <row r="29" spans="1:9" s="3" customFormat="1" ht="22.5" customHeight="1" x14ac:dyDescent="0.4">
      <c r="A29" s="6">
        <v>22</v>
      </c>
      <c r="B29" s="244" t="s">
        <v>275</v>
      </c>
      <c r="C29" s="245">
        <v>38044</v>
      </c>
      <c r="D29" s="245"/>
      <c r="E29" s="245">
        <v>37823</v>
      </c>
      <c r="F29" s="245">
        <f t="shared" si="4"/>
        <v>-221</v>
      </c>
      <c r="G29" s="245">
        <v>37823</v>
      </c>
      <c r="H29" s="252">
        <f t="shared" si="5"/>
        <v>-221</v>
      </c>
      <c r="I29" s="235"/>
    </row>
    <row r="30" spans="1:9" s="3" customFormat="1" ht="22.5" customHeight="1" x14ac:dyDescent="0.4">
      <c r="A30" s="6">
        <v>23</v>
      </c>
      <c r="B30" s="244" t="s">
        <v>276</v>
      </c>
      <c r="C30" s="245">
        <v>23326</v>
      </c>
      <c r="D30" s="245"/>
      <c r="E30" s="245">
        <v>22354</v>
      </c>
      <c r="F30" s="245">
        <f t="shared" si="4"/>
        <v>-972</v>
      </c>
      <c r="G30" s="245">
        <v>22354</v>
      </c>
      <c r="H30" s="252">
        <f t="shared" si="5"/>
        <v>-972</v>
      </c>
      <c r="I30" s="235"/>
    </row>
    <row r="31" spans="1:9" s="3" customFormat="1" ht="33" customHeight="1" x14ac:dyDescent="0.4">
      <c r="A31" s="6">
        <v>24</v>
      </c>
      <c r="B31" s="244" t="s">
        <v>336</v>
      </c>
      <c r="C31" s="245">
        <v>870948</v>
      </c>
      <c r="D31" s="245">
        <v>15344</v>
      </c>
      <c r="E31" s="245">
        <v>886797</v>
      </c>
      <c r="F31" s="245">
        <f t="shared" si="4"/>
        <v>505</v>
      </c>
      <c r="G31" s="245">
        <v>886797</v>
      </c>
      <c r="H31" s="252">
        <f t="shared" si="5"/>
        <v>505</v>
      </c>
      <c r="I31" s="235"/>
    </row>
    <row r="32" spans="1:9" s="3" customFormat="1" ht="31" x14ac:dyDescent="0.4">
      <c r="A32" s="6">
        <v>25</v>
      </c>
      <c r="B32" s="244" t="s">
        <v>277</v>
      </c>
      <c r="C32" s="245">
        <v>28996</v>
      </c>
      <c r="D32" s="245"/>
      <c r="E32" s="245">
        <v>21747</v>
      </c>
      <c r="F32" s="245">
        <f t="shared" si="4"/>
        <v>-7249</v>
      </c>
      <c r="G32" s="245">
        <v>21747</v>
      </c>
      <c r="H32" s="252">
        <f t="shared" si="5"/>
        <v>-7249</v>
      </c>
      <c r="I32" s="235"/>
    </row>
    <row r="33" spans="1:9" s="3" customFormat="1" ht="31" x14ac:dyDescent="0.4">
      <c r="A33" s="6">
        <v>26</v>
      </c>
      <c r="B33" s="244" t="s">
        <v>278</v>
      </c>
      <c r="C33" s="245">
        <v>396994</v>
      </c>
      <c r="D33" s="245">
        <v>35249</v>
      </c>
      <c r="E33" s="245">
        <v>432243</v>
      </c>
      <c r="F33" s="245">
        <f t="shared" si="4"/>
        <v>0</v>
      </c>
      <c r="G33" s="245">
        <v>386028</v>
      </c>
      <c r="H33" s="252">
        <f t="shared" si="5"/>
        <v>-46215</v>
      </c>
      <c r="I33" s="235"/>
    </row>
    <row r="34" spans="1:9" s="3" customFormat="1" ht="22.5" customHeight="1" x14ac:dyDescent="0.4">
      <c r="A34" s="6">
        <v>27</v>
      </c>
      <c r="B34" s="244" t="s">
        <v>279</v>
      </c>
      <c r="C34" s="245"/>
      <c r="D34" s="245">
        <v>231190</v>
      </c>
      <c r="E34" s="245">
        <v>231190</v>
      </c>
      <c r="F34" s="245">
        <f t="shared" si="4"/>
        <v>0</v>
      </c>
      <c r="G34" s="245">
        <v>231190</v>
      </c>
      <c r="H34" s="252">
        <f t="shared" si="5"/>
        <v>0</v>
      </c>
      <c r="I34" s="235"/>
    </row>
    <row r="35" spans="1:9" s="3" customFormat="1" ht="31" x14ac:dyDescent="0.4">
      <c r="A35" s="6">
        <v>28</v>
      </c>
      <c r="B35" s="244" t="s">
        <v>280</v>
      </c>
      <c r="C35" s="245"/>
      <c r="D35" s="245">
        <v>21417</v>
      </c>
      <c r="E35" s="245">
        <v>21417</v>
      </c>
      <c r="F35" s="245">
        <f t="shared" si="4"/>
        <v>0</v>
      </c>
      <c r="G35" s="245">
        <v>21417</v>
      </c>
      <c r="H35" s="252">
        <f t="shared" si="5"/>
        <v>0</v>
      </c>
      <c r="I35" s="235"/>
    </row>
    <row r="36" spans="1:9" s="3" customFormat="1" ht="31" x14ac:dyDescent="0.4">
      <c r="A36" s="6">
        <v>29</v>
      </c>
      <c r="B36" s="253" t="s">
        <v>281</v>
      </c>
      <c r="C36" s="250">
        <f t="shared" ref="C36:H36" si="6">C37</f>
        <v>872006</v>
      </c>
      <c r="D36" s="250">
        <f t="shared" si="6"/>
        <v>3051</v>
      </c>
      <c r="E36" s="250">
        <f t="shared" si="6"/>
        <v>853735</v>
      </c>
      <c r="F36" s="250">
        <f t="shared" si="6"/>
        <v>-21322</v>
      </c>
      <c r="G36" s="250">
        <f t="shared" si="6"/>
        <v>853735</v>
      </c>
      <c r="H36" s="251">
        <f t="shared" si="6"/>
        <v>-21322</v>
      </c>
      <c r="I36" s="235"/>
    </row>
    <row r="37" spans="1:9" s="3" customFormat="1" ht="22.5" customHeight="1" x14ac:dyDescent="0.4">
      <c r="A37" s="6">
        <v>30</v>
      </c>
      <c r="B37" s="244" t="s">
        <v>282</v>
      </c>
      <c r="C37" s="245">
        <v>872006</v>
      </c>
      <c r="D37" s="245">
        <v>3051</v>
      </c>
      <c r="E37" s="245">
        <v>853735</v>
      </c>
      <c r="F37" s="245">
        <f>+E37-D37-C37</f>
        <v>-21322</v>
      </c>
      <c r="G37" s="245">
        <v>853735</v>
      </c>
      <c r="H37" s="252">
        <f>+G37-D37-C37</f>
        <v>-21322</v>
      </c>
      <c r="I37" s="235"/>
    </row>
    <row r="38" spans="1:9" s="236" customFormat="1" ht="31" x14ac:dyDescent="0.25">
      <c r="A38" s="6">
        <v>31</v>
      </c>
      <c r="B38" s="249" t="s">
        <v>337</v>
      </c>
      <c r="C38" s="250">
        <f t="shared" ref="C38:H38" si="7">SUM(C39:C45)</f>
        <v>793912</v>
      </c>
      <c r="D38" s="250">
        <f t="shared" si="7"/>
        <v>20872</v>
      </c>
      <c r="E38" s="250">
        <f t="shared" si="7"/>
        <v>814784</v>
      </c>
      <c r="F38" s="250">
        <f t="shared" si="7"/>
        <v>0</v>
      </c>
      <c r="G38" s="250">
        <f t="shared" si="7"/>
        <v>814784</v>
      </c>
      <c r="H38" s="251">
        <f t="shared" si="7"/>
        <v>0</v>
      </c>
      <c r="I38" s="234"/>
    </row>
    <row r="39" spans="1:9" s="237" customFormat="1" ht="31" x14ac:dyDescent="0.25">
      <c r="A39" s="6">
        <v>32</v>
      </c>
      <c r="B39" s="244" t="s">
        <v>283</v>
      </c>
      <c r="C39" s="245">
        <v>51054</v>
      </c>
      <c r="D39" s="245"/>
      <c r="E39" s="245">
        <v>51054</v>
      </c>
      <c r="F39" s="245">
        <f t="shared" ref="F39:F46" si="8">+E39-D39-C39</f>
        <v>0</v>
      </c>
      <c r="G39" s="245">
        <v>51054</v>
      </c>
      <c r="H39" s="252">
        <f t="shared" ref="H39:H46" si="9">+G39-D39-C39</f>
        <v>0</v>
      </c>
      <c r="I39" s="235"/>
    </row>
    <row r="40" spans="1:9" s="237" customFormat="1" ht="31" x14ac:dyDescent="0.25">
      <c r="A40" s="6">
        <v>33</v>
      </c>
      <c r="B40" s="244" t="s">
        <v>341</v>
      </c>
      <c r="C40" s="245">
        <v>150256</v>
      </c>
      <c r="D40" s="245"/>
      <c r="E40" s="245">
        <v>150256</v>
      </c>
      <c r="F40" s="245">
        <f t="shared" si="8"/>
        <v>0</v>
      </c>
      <c r="G40" s="245">
        <v>150256</v>
      </c>
      <c r="H40" s="252">
        <f t="shared" si="9"/>
        <v>0</v>
      </c>
      <c r="I40" s="235"/>
    </row>
    <row r="41" spans="1:9" s="212" customFormat="1" ht="31" x14ac:dyDescent="0.25">
      <c r="A41" s="6">
        <v>34</v>
      </c>
      <c r="B41" s="244" t="s">
        <v>342</v>
      </c>
      <c r="C41" s="245">
        <v>159352</v>
      </c>
      <c r="D41" s="245"/>
      <c r="E41" s="245">
        <v>159352</v>
      </c>
      <c r="F41" s="245">
        <f t="shared" si="8"/>
        <v>0</v>
      </c>
      <c r="G41" s="245">
        <v>159352</v>
      </c>
      <c r="H41" s="252">
        <f t="shared" si="9"/>
        <v>0</v>
      </c>
      <c r="I41" s="235"/>
    </row>
    <row r="42" spans="1:9" s="237" customFormat="1" ht="22.5" customHeight="1" x14ac:dyDescent="0.25">
      <c r="A42" s="6">
        <v>35</v>
      </c>
      <c r="B42" s="244" t="s">
        <v>343</v>
      </c>
      <c r="C42" s="245">
        <v>177700</v>
      </c>
      <c r="D42" s="245"/>
      <c r="E42" s="245">
        <v>177700</v>
      </c>
      <c r="F42" s="245">
        <f t="shared" si="8"/>
        <v>0</v>
      </c>
      <c r="G42" s="245">
        <v>177700</v>
      </c>
      <c r="H42" s="252">
        <f t="shared" si="9"/>
        <v>0</v>
      </c>
      <c r="I42" s="235"/>
    </row>
    <row r="43" spans="1:9" s="237" customFormat="1" ht="46.5" x14ac:dyDescent="0.25">
      <c r="A43" s="6">
        <v>36</v>
      </c>
      <c r="B43" s="244" t="s">
        <v>284</v>
      </c>
      <c r="C43" s="245"/>
      <c r="D43" s="245">
        <v>5723</v>
      </c>
      <c r="E43" s="245">
        <v>5723</v>
      </c>
      <c r="F43" s="245">
        <f t="shared" si="8"/>
        <v>0</v>
      </c>
      <c r="G43" s="245">
        <v>5723</v>
      </c>
      <c r="H43" s="252">
        <f t="shared" si="9"/>
        <v>0</v>
      </c>
      <c r="I43" s="235"/>
    </row>
    <row r="44" spans="1:9" s="237" customFormat="1" ht="22.5" customHeight="1" x14ac:dyDescent="0.25">
      <c r="A44" s="6">
        <v>37</v>
      </c>
      <c r="B44" s="244" t="s">
        <v>285</v>
      </c>
      <c r="C44" s="245">
        <v>30000</v>
      </c>
      <c r="D44" s="245"/>
      <c r="E44" s="245">
        <v>30000</v>
      </c>
      <c r="F44" s="245">
        <f t="shared" si="8"/>
        <v>0</v>
      </c>
      <c r="G44" s="245">
        <v>30000</v>
      </c>
      <c r="H44" s="252">
        <f t="shared" si="9"/>
        <v>0</v>
      </c>
      <c r="I44" s="235"/>
    </row>
    <row r="45" spans="1:9" s="237" customFormat="1" ht="33" customHeight="1" x14ac:dyDescent="0.25">
      <c r="A45" s="6">
        <v>38</v>
      </c>
      <c r="B45" s="244" t="s">
        <v>319</v>
      </c>
      <c r="C45" s="245">
        <v>225550</v>
      </c>
      <c r="D45" s="245">
        <v>15149</v>
      </c>
      <c r="E45" s="245">
        <v>240699</v>
      </c>
      <c r="F45" s="245">
        <f t="shared" si="8"/>
        <v>0</v>
      </c>
      <c r="G45" s="245">
        <v>240699</v>
      </c>
      <c r="H45" s="252">
        <f t="shared" si="9"/>
        <v>0</v>
      </c>
      <c r="I45" s="235"/>
    </row>
    <row r="46" spans="1:9" s="237" customFormat="1" ht="58.5" customHeight="1" thickBot="1" x14ac:dyDescent="0.3">
      <c r="A46" s="6">
        <v>39</v>
      </c>
      <c r="B46" s="254" t="s">
        <v>406</v>
      </c>
      <c r="C46" s="255"/>
      <c r="D46" s="255">
        <v>36790</v>
      </c>
      <c r="E46" s="255">
        <v>36790</v>
      </c>
      <c r="F46" s="255">
        <f t="shared" si="8"/>
        <v>0</v>
      </c>
      <c r="G46" s="255">
        <v>36790</v>
      </c>
      <c r="H46" s="256">
        <f t="shared" si="9"/>
        <v>0</v>
      </c>
      <c r="I46" s="235"/>
    </row>
    <row r="47" spans="1:9" s="220" customFormat="1" ht="36" customHeight="1" thickTop="1" thickBot="1" x14ac:dyDescent="0.3">
      <c r="A47" s="6">
        <v>40</v>
      </c>
      <c r="B47" s="257" t="s">
        <v>286</v>
      </c>
      <c r="C47" s="258">
        <f>SUM(C8,C16,C22,C38,C36,C46)</f>
        <v>6882673</v>
      </c>
      <c r="D47" s="258">
        <f t="shared" ref="D47:H47" si="10">SUM(D8,D16,D22,D38,D36,D46)</f>
        <v>363792</v>
      </c>
      <c r="E47" s="258">
        <f t="shared" si="10"/>
        <v>7217289</v>
      </c>
      <c r="F47" s="258">
        <f t="shared" si="10"/>
        <v>-29176</v>
      </c>
      <c r="G47" s="258">
        <f t="shared" si="10"/>
        <v>7171074</v>
      </c>
      <c r="H47" s="259">
        <f t="shared" si="10"/>
        <v>-75391</v>
      </c>
      <c r="I47" s="234"/>
    </row>
  </sheetData>
  <mergeCells count="12">
    <mergeCell ref="G6:G7"/>
    <mergeCell ref="H6:H7"/>
    <mergeCell ref="B1:C1"/>
    <mergeCell ref="B2:H2"/>
    <mergeCell ref="J2:O2"/>
    <mergeCell ref="B3:H3"/>
    <mergeCell ref="J3:O3"/>
    <mergeCell ref="B6:B7"/>
    <mergeCell ref="C6:C7"/>
    <mergeCell ref="D6:D7"/>
    <mergeCell ref="E6:E7"/>
    <mergeCell ref="F6:F7"/>
  </mergeCells>
  <printOptions horizontalCentered="1"/>
  <pageMargins left="0.196527777777778" right="0.196527777777778" top="0.39374999999999999" bottom="0.39374999999999999" header="0.511811023622047" footer="0.31527777777777799"/>
  <pageSetup paperSize="9" scale="59" fitToWidth="0" orientation="portrait" verticalDpi="300" r:id="rId1"/>
  <headerFooter>
    <oddFooter>&amp;C-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topLeftCell="A13" zoomScaleNormal="100" zoomScaleSheetLayoutView="100" workbookViewId="0">
      <selection activeCell="B21" sqref="B21"/>
    </sheetView>
  </sheetViews>
  <sheetFormatPr defaultColWidth="8.81640625" defaultRowHeight="15.5" x14ac:dyDescent="0.25"/>
  <cols>
    <col min="1" max="1" width="7.7265625" style="1" customWidth="1"/>
    <col min="2" max="2" width="60.7265625" style="1" customWidth="1"/>
    <col min="3" max="3" width="15.7265625" style="1" customWidth="1"/>
    <col min="4" max="4" width="16.1796875" style="9" bestFit="1" customWidth="1"/>
    <col min="5" max="16384" width="8.81640625" style="1"/>
  </cols>
  <sheetData>
    <row r="1" spans="1:5" ht="16.5" customHeight="1" x14ac:dyDescent="0.25">
      <c r="A1" s="301" t="s">
        <v>344</v>
      </c>
      <c r="B1" s="301"/>
      <c r="C1" s="11"/>
    </row>
    <row r="2" spans="1:5" ht="16.5" customHeight="1" x14ac:dyDescent="0.25">
      <c r="A2" s="10"/>
      <c r="B2" s="10"/>
      <c r="C2" s="11"/>
    </row>
    <row r="3" spans="1:5" ht="24.75" customHeight="1" x14ac:dyDescent="0.4">
      <c r="A3" s="303" t="s">
        <v>11</v>
      </c>
      <c r="B3" s="303"/>
      <c r="C3" s="303"/>
    </row>
    <row r="4" spans="1:5" ht="24.75" customHeight="1" x14ac:dyDescent="0.25">
      <c r="A4" s="304" t="s">
        <v>31</v>
      </c>
      <c r="B4" s="304"/>
      <c r="C4" s="304"/>
    </row>
    <row r="5" spans="1:5" ht="16.5" customHeight="1" x14ac:dyDescent="0.25">
      <c r="A5" s="306" t="s">
        <v>32</v>
      </c>
      <c r="B5" s="306"/>
      <c r="C5" s="306"/>
    </row>
    <row r="6" spans="1:5" ht="16.5" customHeight="1" x14ac:dyDescent="0.25">
      <c r="A6" s="7"/>
      <c r="B6" s="7"/>
      <c r="C6" s="7"/>
    </row>
    <row r="7" spans="1:5" ht="16.5" customHeight="1" x14ac:dyDescent="0.25">
      <c r="A7" s="7"/>
      <c r="B7" s="7"/>
      <c r="C7" s="12" t="s">
        <v>0</v>
      </c>
    </row>
    <row r="8" spans="1:5" ht="16.5" customHeight="1" thickBot="1" x14ac:dyDescent="0.3">
      <c r="A8" s="13"/>
      <c r="B8" s="13" t="s">
        <v>1</v>
      </c>
      <c r="C8" s="14" t="s">
        <v>3</v>
      </c>
    </row>
    <row r="9" spans="1:5" ht="33" customHeight="1" x14ac:dyDescent="0.25">
      <c r="A9" s="186" t="s">
        <v>33</v>
      </c>
      <c r="B9" s="187" t="s">
        <v>6</v>
      </c>
      <c r="C9" s="188" t="s">
        <v>34</v>
      </c>
    </row>
    <row r="10" spans="1:5" ht="24.75" customHeight="1" x14ac:dyDescent="0.25">
      <c r="A10" s="189">
        <v>1</v>
      </c>
      <c r="B10" s="15" t="s">
        <v>345</v>
      </c>
      <c r="C10" s="190">
        <f>SUM(C12:C13)</f>
        <v>16519885</v>
      </c>
      <c r="E10" s="9"/>
    </row>
    <row r="11" spans="1:5" ht="24.75" customHeight="1" x14ac:dyDescent="0.25">
      <c r="A11" s="191">
        <v>2</v>
      </c>
      <c r="B11" s="16" t="s">
        <v>23</v>
      </c>
      <c r="C11" s="192"/>
    </row>
    <row r="12" spans="1:5" ht="24.75" customHeight="1" x14ac:dyDescent="0.25">
      <c r="A12" s="191">
        <v>3</v>
      </c>
      <c r="B12" s="17" t="s">
        <v>35</v>
      </c>
      <c r="C12" s="192">
        <v>16516533</v>
      </c>
    </row>
    <row r="13" spans="1:5" ht="24.75" customHeight="1" x14ac:dyDescent="0.25">
      <c r="A13" s="191">
        <v>4</v>
      </c>
      <c r="B13" s="17" t="s">
        <v>36</v>
      </c>
      <c r="C13" s="192">
        <v>3352</v>
      </c>
    </row>
    <row r="14" spans="1:5" ht="24.75" customHeight="1" x14ac:dyDescent="0.25">
      <c r="A14" s="191">
        <v>5</v>
      </c>
      <c r="B14" s="18" t="s">
        <v>37</v>
      </c>
      <c r="C14" s="192">
        <f>45450382+2</f>
        <v>45450384</v>
      </c>
    </row>
    <row r="15" spans="1:5" ht="24.75" customHeight="1" x14ac:dyDescent="0.25">
      <c r="A15" s="191">
        <v>6</v>
      </c>
      <c r="B15" s="18" t="s">
        <v>38</v>
      </c>
      <c r="C15" s="192">
        <v>110572</v>
      </c>
    </row>
    <row r="16" spans="1:5" ht="24.75" customHeight="1" x14ac:dyDescent="0.25">
      <c r="A16" s="191">
        <v>7</v>
      </c>
      <c r="B16" s="18" t="s">
        <v>39</v>
      </c>
      <c r="C16" s="192">
        <v>48158646</v>
      </c>
    </row>
    <row r="17" spans="1:5" ht="24.75" customHeight="1" x14ac:dyDescent="0.25">
      <c r="A17" s="189">
        <v>8</v>
      </c>
      <c r="B17" s="19" t="s">
        <v>346</v>
      </c>
      <c r="C17" s="190">
        <f>+C10+C14+C15-C16</f>
        <v>13922195</v>
      </c>
      <c r="E17" s="9"/>
    </row>
    <row r="18" spans="1:5" ht="24.75" customHeight="1" x14ac:dyDescent="0.25">
      <c r="A18" s="191">
        <v>9</v>
      </c>
      <c r="B18" s="16" t="s">
        <v>23</v>
      </c>
      <c r="C18" s="192"/>
    </row>
    <row r="19" spans="1:5" ht="24.75" customHeight="1" x14ac:dyDescent="0.25">
      <c r="A19" s="191">
        <v>10</v>
      </c>
      <c r="B19" s="20" t="s">
        <v>35</v>
      </c>
      <c r="C19" s="192">
        <v>13915677</v>
      </c>
    </row>
    <row r="20" spans="1:5" ht="24.75" customHeight="1" thickBot="1" x14ac:dyDescent="0.3">
      <c r="A20" s="193">
        <v>11</v>
      </c>
      <c r="B20" s="194" t="s">
        <v>36</v>
      </c>
      <c r="C20" s="195">
        <v>6518</v>
      </c>
    </row>
    <row r="21" spans="1:5" x14ac:dyDescent="0.25">
      <c r="C21" s="9"/>
    </row>
  </sheetData>
  <mergeCells count="4">
    <mergeCell ref="A1:B1"/>
    <mergeCell ref="A3:C3"/>
    <mergeCell ref="A4:C4"/>
    <mergeCell ref="A5:C5"/>
  </mergeCells>
  <printOptions horizontalCentered="1"/>
  <pageMargins left="0.19685039370078741" right="0.19685039370078741" top="0.59055118110236227" bottom="0.59055118110236227" header="0.51181102362204722" footer="0.51181102362204722"/>
  <pageSetup paperSize="9" fitToHeight="0" orientation="portrait" r:id="rId1"/>
  <headerFooter>
    <oddFooter>&amp;C 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E82"/>
  <sheetViews>
    <sheetView view="pageBreakPreview" zoomScaleNormal="130" zoomScaleSheetLayoutView="100" workbookViewId="0">
      <pane xSplit="1" ySplit="1" topLeftCell="B77" activePane="bottomRight" state="frozen"/>
      <selection activeCell="A3" sqref="A3:H3"/>
      <selection pane="topRight" activeCell="A3" sqref="A3:H3"/>
      <selection pane="bottomLeft" activeCell="A3" sqref="A3:H3"/>
      <selection pane="bottomRight" activeCell="B82" sqref="B82"/>
    </sheetView>
  </sheetViews>
  <sheetFormatPr defaultColWidth="9.453125" defaultRowHeight="15.5" x14ac:dyDescent="0.4"/>
  <cols>
    <col min="1" max="1" width="6.54296875" style="227" customWidth="1"/>
    <col min="2" max="2" width="43.81640625" style="229" customWidth="1"/>
    <col min="3" max="4" width="15.453125" style="229" customWidth="1"/>
    <col min="5" max="6" width="15.453125" style="223" customWidth="1"/>
    <col min="7" max="245" width="9.453125" style="223" customWidth="1"/>
    <col min="246" max="246" width="3.54296875" style="223" customWidth="1"/>
    <col min="247" max="247" width="58.54296875" style="223" customWidth="1"/>
    <col min="248" max="251" width="15.453125" style="223" customWidth="1"/>
    <col min="252" max="501" width="9.453125" style="223" customWidth="1"/>
    <col min="502" max="502" width="3.54296875" style="223" customWidth="1"/>
    <col min="503" max="503" width="58.54296875" style="223" customWidth="1"/>
    <col min="504" max="507" width="15.453125" style="223" customWidth="1"/>
    <col min="508" max="757" width="9.453125" style="223" customWidth="1"/>
    <col min="758" max="758" width="3.54296875" style="223" customWidth="1"/>
    <col min="759" max="759" width="58.54296875" style="223" customWidth="1"/>
    <col min="760" max="763" width="15.453125" style="223" customWidth="1"/>
    <col min="764" max="1013" width="9.453125" style="223" customWidth="1"/>
    <col min="1014" max="1014" width="3.54296875" style="223" customWidth="1"/>
    <col min="1015" max="1015" width="58.54296875" style="223" customWidth="1"/>
    <col min="1016" max="1019" width="15.453125" style="223" customWidth="1"/>
    <col min="1020" max="16384" width="9.453125" style="289"/>
  </cols>
  <sheetData>
    <row r="1" spans="1:1019" x14ac:dyDescent="0.4">
      <c r="A1" s="301" t="s">
        <v>405</v>
      </c>
      <c r="B1" s="301"/>
      <c r="C1" s="301"/>
      <c r="D1" s="301"/>
      <c r="E1" s="301"/>
      <c r="F1" s="301"/>
    </row>
    <row r="2" spans="1:1019" x14ac:dyDescent="0.4">
      <c r="A2" s="224"/>
      <c r="B2" s="225"/>
      <c r="C2" s="226"/>
      <c r="D2" s="226"/>
    </row>
    <row r="3" spans="1:1019" x14ac:dyDescent="0.4">
      <c r="A3" s="307" t="s">
        <v>289</v>
      </c>
      <c r="B3" s="307"/>
      <c r="C3" s="307"/>
      <c r="D3" s="307"/>
      <c r="E3" s="307"/>
      <c r="F3" s="307"/>
    </row>
    <row r="4" spans="1:1019" x14ac:dyDescent="0.4">
      <c r="A4" s="308" t="s">
        <v>32</v>
      </c>
      <c r="B4" s="308"/>
      <c r="C4" s="308"/>
      <c r="D4" s="308"/>
      <c r="E4" s="308"/>
      <c r="F4" s="308"/>
    </row>
    <row r="5" spans="1:1019" x14ac:dyDescent="0.4">
      <c r="A5" s="261"/>
      <c r="B5" s="227"/>
      <c r="C5" s="261"/>
      <c r="D5" s="261"/>
      <c r="E5" s="261"/>
      <c r="F5" s="228" t="s">
        <v>0</v>
      </c>
    </row>
    <row r="6" spans="1:1019" s="291" customFormat="1" ht="16" thickBot="1" x14ac:dyDescent="0.45">
      <c r="A6" s="290"/>
      <c r="B6" s="290" t="s">
        <v>1</v>
      </c>
      <c r="C6" s="290" t="s">
        <v>3</v>
      </c>
      <c r="D6" s="290" t="s">
        <v>2</v>
      </c>
      <c r="E6" s="290" t="s">
        <v>4</v>
      </c>
      <c r="F6" s="290" t="s">
        <v>5</v>
      </c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  <c r="BD6" s="290"/>
      <c r="BE6" s="290"/>
      <c r="BF6" s="290"/>
      <c r="BG6" s="290"/>
      <c r="BH6" s="290"/>
      <c r="BI6" s="290"/>
      <c r="BJ6" s="290"/>
      <c r="BK6" s="290"/>
      <c r="BL6" s="290"/>
      <c r="BM6" s="290"/>
      <c r="BN6" s="290"/>
      <c r="BO6" s="290"/>
      <c r="BP6" s="290"/>
      <c r="BQ6" s="290"/>
      <c r="BR6" s="290"/>
      <c r="BS6" s="290"/>
      <c r="BT6" s="290"/>
      <c r="BU6" s="290"/>
      <c r="BV6" s="290"/>
      <c r="BW6" s="290"/>
      <c r="BX6" s="290"/>
      <c r="BY6" s="290"/>
      <c r="BZ6" s="290"/>
      <c r="CA6" s="290"/>
      <c r="CB6" s="290"/>
      <c r="CC6" s="290"/>
      <c r="CD6" s="290"/>
      <c r="CE6" s="290"/>
      <c r="CF6" s="290"/>
      <c r="CG6" s="290"/>
      <c r="CH6" s="290"/>
      <c r="CI6" s="290"/>
      <c r="CJ6" s="290"/>
      <c r="CK6" s="290"/>
      <c r="CL6" s="290"/>
      <c r="CM6" s="290"/>
      <c r="CN6" s="290"/>
      <c r="CO6" s="290"/>
      <c r="CP6" s="290"/>
      <c r="CQ6" s="290"/>
      <c r="CR6" s="290"/>
      <c r="CS6" s="290"/>
      <c r="CT6" s="290"/>
      <c r="CU6" s="290"/>
      <c r="CV6" s="290"/>
      <c r="CW6" s="290"/>
      <c r="CX6" s="290"/>
      <c r="CY6" s="290"/>
      <c r="CZ6" s="290"/>
      <c r="DA6" s="290"/>
      <c r="DB6" s="290"/>
      <c r="DC6" s="290"/>
      <c r="DD6" s="290"/>
      <c r="DE6" s="290"/>
      <c r="DF6" s="290"/>
      <c r="DG6" s="290"/>
      <c r="DH6" s="290"/>
      <c r="DI6" s="290"/>
      <c r="DJ6" s="290"/>
      <c r="DK6" s="290"/>
      <c r="DL6" s="290"/>
      <c r="DM6" s="290"/>
      <c r="DN6" s="290"/>
      <c r="DO6" s="290"/>
      <c r="DP6" s="290"/>
      <c r="DQ6" s="290"/>
      <c r="DR6" s="290"/>
      <c r="DS6" s="290"/>
      <c r="DT6" s="290"/>
      <c r="DU6" s="290"/>
      <c r="DV6" s="290"/>
      <c r="DW6" s="290"/>
      <c r="DX6" s="290"/>
      <c r="DY6" s="290"/>
      <c r="DZ6" s="290"/>
      <c r="EA6" s="290"/>
      <c r="EB6" s="290"/>
      <c r="EC6" s="290"/>
      <c r="ED6" s="290"/>
      <c r="EE6" s="290"/>
      <c r="EF6" s="290"/>
      <c r="EG6" s="290"/>
      <c r="EH6" s="290"/>
      <c r="EI6" s="290"/>
      <c r="EJ6" s="290"/>
      <c r="EK6" s="290"/>
      <c r="EL6" s="290"/>
      <c r="EM6" s="290"/>
      <c r="EN6" s="290"/>
      <c r="EO6" s="290"/>
      <c r="EP6" s="290"/>
      <c r="EQ6" s="290"/>
      <c r="ER6" s="290"/>
      <c r="ES6" s="290"/>
      <c r="ET6" s="290"/>
      <c r="EU6" s="290"/>
      <c r="EV6" s="290"/>
      <c r="EW6" s="290"/>
      <c r="EX6" s="290"/>
      <c r="EY6" s="290"/>
      <c r="EZ6" s="290"/>
      <c r="FA6" s="290"/>
      <c r="FB6" s="290"/>
      <c r="FC6" s="290"/>
      <c r="FD6" s="290"/>
      <c r="FE6" s="290"/>
      <c r="FF6" s="290"/>
      <c r="FG6" s="290"/>
      <c r="FH6" s="290"/>
      <c r="FI6" s="290"/>
      <c r="FJ6" s="290"/>
      <c r="FK6" s="290"/>
      <c r="FL6" s="290"/>
      <c r="FM6" s="290"/>
      <c r="FN6" s="290"/>
      <c r="FO6" s="290"/>
      <c r="FP6" s="290"/>
      <c r="FQ6" s="290"/>
      <c r="FR6" s="290"/>
      <c r="FS6" s="290"/>
      <c r="FT6" s="290"/>
      <c r="FU6" s="290"/>
      <c r="FV6" s="290"/>
      <c r="FW6" s="290"/>
      <c r="FX6" s="290"/>
      <c r="FY6" s="290"/>
      <c r="FZ6" s="290"/>
      <c r="GA6" s="290"/>
      <c r="GB6" s="290"/>
      <c r="GC6" s="290"/>
      <c r="GD6" s="290"/>
      <c r="GE6" s="290"/>
      <c r="GF6" s="290"/>
      <c r="GG6" s="290"/>
      <c r="GH6" s="290"/>
      <c r="GI6" s="290"/>
      <c r="GJ6" s="290"/>
      <c r="GK6" s="290"/>
      <c r="GL6" s="290"/>
      <c r="GM6" s="290"/>
      <c r="GN6" s="290"/>
      <c r="GO6" s="290"/>
      <c r="GP6" s="290"/>
      <c r="GQ6" s="290"/>
      <c r="GR6" s="290"/>
      <c r="GS6" s="290"/>
      <c r="GT6" s="290"/>
      <c r="GU6" s="290"/>
      <c r="GV6" s="290"/>
      <c r="GW6" s="290"/>
      <c r="GX6" s="290"/>
      <c r="GY6" s="290"/>
      <c r="GZ6" s="290"/>
      <c r="HA6" s="290"/>
      <c r="HB6" s="290"/>
      <c r="HC6" s="290"/>
      <c r="HD6" s="290"/>
      <c r="HE6" s="290"/>
      <c r="HF6" s="290"/>
      <c r="HG6" s="290"/>
      <c r="HH6" s="290"/>
      <c r="HI6" s="290"/>
      <c r="HJ6" s="290"/>
      <c r="HK6" s="290"/>
      <c r="HL6" s="290"/>
      <c r="HM6" s="290"/>
      <c r="HN6" s="290"/>
      <c r="HO6" s="290"/>
      <c r="HP6" s="290"/>
      <c r="HQ6" s="290"/>
      <c r="HR6" s="290"/>
      <c r="HS6" s="290"/>
      <c r="HT6" s="290"/>
      <c r="HU6" s="290"/>
      <c r="HV6" s="290"/>
      <c r="HW6" s="290"/>
      <c r="HX6" s="290"/>
      <c r="HY6" s="290"/>
      <c r="HZ6" s="290"/>
      <c r="IA6" s="290"/>
      <c r="IB6" s="290"/>
      <c r="IC6" s="290"/>
      <c r="ID6" s="290"/>
      <c r="IE6" s="290"/>
      <c r="IF6" s="290"/>
      <c r="IG6" s="290"/>
      <c r="IH6" s="290"/>
      <c r="II6" s="290"/>
      <c r="IJ6" s="290"/>
      <c r="IK6" s="290"/>
      <c r="IL6" s="290"/>
      <c r="IM6" s="290"/>
      <c r="IN6" s="290"/>
      <c r="IO6" s="290"/>
      <c r="IP6" s="290"/>
      <c r="IQ6" s="290"/>
      <c r="IR6" s="290"/>
      <c r="IS6" s="290"/>
      <c r="IT6" s="290"/>
      <c r="IU6" s="290"/>
      <c r="IV6" s="290"/>
      <c r="IW6" s="290"/>
      <c r="IX6" s="290"/>
      <c r="IY6" s="290"/>
      <c r="IZ6" s="290"/>
      <c r="JA6" s="290"/>
      <c r="JB6" s="290"/>
      <c r="JC6" s="290"/>
      <c r="JD6" s="290"/>
      <c r="JE6" s="290"/>
      <c r="JF6" s="290"/>
      <c r="JG6" s="290"/>
      <c r="JH6" s="290"/>
      <c r="JI6" s="290"/>
      <c r="JJ6" s="290"/>
      <c r="JK6" s="290"/>
      <c r="JL6" s="290"/>
      <c r="JM6" s="290"/>
      <c r="JN6" s="290"/>
      <c r="JO6" s="290"/>
      <c r="JP6" s="290"/>
      <c r="JQ6" s="290"/>
      <c r="JR6" s="290"/>
      <c r="JS6" s="290"/>
      <c r="JT6" s="290"/>
      <c r="JU6" s="290"/>
      <c r="JV6" s="290"/>
      <c r="JW6" s="290"/>
      <c r="JX6" s="290"/>
      <c r="JY6" s="290"/>
      <c r="JZ6" s="290"/>
      <c r="KA6" s="290"/>
      <c r="KB6" s="290"/>
      <c r="KC6" s="290"/>
      <c r="KD6" s="290"/>
      <c r="KE6" s="290"/>
      <c r="KF6" s="290"/>
      <c r="KG6" s="290"/>
      <c r="KH6" s="290"/>
      <c r="KI6" s="290"/>
      <c r="KJ6" s="290"/>
      <c r="KK6" s="290"/>
      <c r="KL6" s="290"/>
      <c r="KM6" s="290"/>
      <c r="KN6" s="290"/>
      <c r="KO6" s="290"/>
      <c r="KP6" s="290"/>
      <c r="KQ6" s="290"/>
      <c r="KR6" s="290"/>
      <c r="KS6" s="290"/>
      <c r="KT6" s="290"/>
      <c r="KU6" s="290"/>
      <c r="KV6" s="290"/>
      <c r="KW6" s="290"/>
      <c r="KX6" s="290"/>
      <c r="KY6" s="290"/>
      <c r="KZ6" s="290"/>
      <c r="LA6" s="290"/>
      <c r="LB6" s="290"/>
      <c r="LC6" s="290"/>
      <c r="LD6" s="290"/>
      <c r="LE6" s="290"/>
      <c r="LF6" s="290"/>
      <c r="LG6" s="290"/>
      <c r="LH6" s="290"/>
      <c r="LI6" s="290"/>
      <c r="LJ6" s="290"/>
      <c r="LK6" s="290"/>
      <c r="LL6" s="290"/>
      <c r="LM6" s="290"/>
      <c r="LN6" s="290"/>
      <c r="LO6" s="290"/>
      <c r="LP6" s="290"/>
      <c r="LQ6" s="290"/>
      <c r="LR6" s="290"/>
      <c r="LS6" s="290"/>
      <c r="LT6" s="290"/>
      <c r="LU6" s="290"/>
      <c r="LV6" s="290"/>
      <c r="LW6" s="290"/>
      <c r="LX6" s="290"/>
      <c r="LY6" s="290"/>
      <c r="LZ6" s="290"/>
      <c r="MA6" s="290"/>
      <c r="MB6" s="290"/>
      <c r="MC6" s="290"/>
      <c r="MD6" s="290"/>
      <c r="ME6" s="290"/>
      <c r="MF6" s="290"/>
      <c r="MG6" s="290"/>
      <c r="MH6" s="290"/>
      <c r="MI6" s="290"/>
      <c r="MJ6" s="290"/>
      <c r="MK6" s="290"/>
      <c r="ML6" s="290"/>
      <c r="MM6" s="290"/>
      <c r="MN6" s="290"/>
      <c r="MO6" s="290"/>
      <c r="MP6" s="290"/>
      <c r="MQ6" s="290"/>
      <c r="MR6" s="290"/>
      <c r="MS6" s="290"/>
      <c r="MT6" s="290"/>
      <c r="MU6" s="290"/>
      <c r="MV6" s="290"/>
      <c r="MW6" s="290"/>
      <c r="MX6" s="290"/>
      <c r="MY6" s="290"/>
      <c r="MZ6" s="290"/>
      <c r="NA6" s="290"/>
      <c r="NB6" s="290"/>
      <c r="NC6" s="290"/>
      <c r="ND6" s="290"/>
      <c r="NE6" s="290"/>
      <c r="NF6" s="290"/>
      <c r="NG6" s="290"/>
      <c r="NH6" s="290"/>
      <c r="NI6" s="290"/>
      <c r="NJ6" s="290"/>
      <c r="NK6" s="290"/>
      <c r="NL6" s="290"/>
      <c r="NM6" s="290"/>
      <c r="NN6" s="290"/>
      <c r="NO6" s="290"/>
      <c r="NP6" s="290"/>
      <c r="NQ6" s="290"/>
      <c r="NR6" s="290"/>
      <c r="NS6" s="290"/>
      <c r="NT6" s="290"/>
      <c r="NU6" s="290"/>
      <c r="NV6" s="290"/>
      <c r="NW6" s="290"/>
      <c r="NX6" s="290"/>
      <c r="NY6" s="290"/>
      <c r="NZ6" s="290"/>
      <c r="OA6" s="290"/>
      <c r="OB6" s="290"/>
      <c r="OC6" s="290"/>
      <c r="OD6" s="290"/>
      <c r="OE6" s="290"/>
      <c r="OF6" s="290"/>
      <c r="OG6" s="290"/>
      <c r="OH6" s="290"/>
      <c r="OI6" s="290"/>
      <c r="OJ6" s="290"/>
      <c r="OK6" s="290"/>
      <c r="OL6" s="290"/>
      <c r="OM6" s="290"/>
      <c r="ON6" s="290"/>
      <c r="OO6" s="290"/>
      <c r="OP6" s="290"/>
      <c r="OQ6" s="290"/>
      <c r="OR6" s="290"/>
      <c r="OS6" s="290"/>
      <c r="OT6" s="290"/>
      <c r="OU6" s="290"/>
      <c r="OV6" s="290"/>
      <c r="OW6" s="290"/>
      <c r="OX6" s="290"/>
      <c r="OY6" s="290"/>
      <c r="OZ6" s="290"/>
      <c r="PA6" s="290"/>
      <c r="PB6" s="290"/>
      <c r="PC6" s="290"/>
      <c r="PD6" s="290"/>
      <c r="PE6" s="290"/>
      <c r="PF6" s="290"/>
      <c r="PG6" s="290"/>
      <c r="PH6" s="290"/>
      <c r="PI6" s="290"/>
      <c r="PJ6" s="290"/>
      <c r="PK6" s="290"/>
      <c r="PL6" s="290"/>
      <c r="PM6" s="290"/>
      <c r="PN6" s="290"/>
      <c r="PO6" s="290"/>
      <c r="PP6" s="290"/>
      <c r="PQ6" s="290"/>
      <c r="PR6" s="290"/>
      <c r="PS6" s="290"/>
      <c r="PT6" s="290"/>
      <c r="PU6" s="290"/>
      <c r="PV6" s="290"/>
      <c r="PW6" s="290"/>
      <c r="PX6" s="290"/>
      <c r="PY6" s="290"/>
      <c r="PZ6" s="290"/>
      <c r="QA6" s="290"/>
      <c r="QB6" s="290"/>
      <c r="QC6" s="290"/>
      <c r="QD6" s="290"/>
      <c r="QE6" s="290"/>
      <c r="QF6" s="290"/>
      <c r="QG6" s="290"/>
      <c r="QH6" s="290"/>
      <c r="QI6" s="290"/>
      <c r="QJ6" s="290"/>
      <c r="QK6" s="290"/>
      <c r="QL6" s="290"/>
      <c r="QM6" s="290"/>
      <c r="QN6" s="290"/>
      <c r="QO6" s="290"/>
      <c r="QP6" s="290"/>
      <c r="QQ6" s="290"/>
      <c r="QR6" s="290"/>
      <c r="QS6" s="290"/>
      <c r="QT6" s="290"/>
      <c r="QU6" s="290"/>
      <c r="QV6" s="290"/>
      <c r="QW6" s="290"/>
      <c r="QX6" s="290"/>
      <c r="QY6" s="290"/>
      <c r="QZ6" s="290"/>
      <c r="RA6" s="290"/>
      <c r="RB6" s="290"/>
      <c r="RC6" s="290"/>
      <c r="RD6" s="290"/>
      <c r="RE6" s="290"/>
      <c r="RF6" s="290"/>
      <c r="RG6" s="290"/>
      <c r="RH6" s="290"/>
      <c r="RI6" s="290"/>
      <c r="RJ6" s="290"/>
      <c r="RK6" s="290"/>
      <c r="RL6" s="290"/>
      <c r="RM6" s="290"/>
      <c r="RN6" s="290"/>
      <c r="RO6" s="290"/>
      <c r="RP6" s="290"/>
      <c r="RQ6" s="290"/>
      <c r="RR6" s="290"/>
      <c r="RS6" s="290"/>
      <c r="RT6" s="290"/>
      <c r="RU6" s="290"/>
      <c r="RV6" s="290"/>
      <c r="RW6" s="290"/>
      <c r="RX6" s="290"/>
      <c r="RY6" s="290"/>
      <c r="RZ6" s="290"/>
      <c r="SA6" s="290"/>
      <c r="SB6" s="290"/>
      <c r="SC6" s="290"/>
      <c r="SD6" s="290"/>
      <c r="SE6" s="290"/>
      <c r="SF6" s="290"/>
      <c r="SG6" s="290"/>
      <c r="SH6" s="290"/>
      <c r="SI6" s="290"/>
      <c r="SJ6" s="290"/>
      <c r="SK6" s="290"/>
      <c r="SL6" s="290"/>
      <c r="SM6" s="290"/>
      <c r="SN6" s="290"/>
      <c r="SO6" s="290"/>
      <c r="SP6" s="290"/>
      <c r="SQ6" s="290"/>
      <c r="SR6" s="290"/>
      <c r="SS6" s="290"/>
      <c r="ST6" s="290"/>
      <c r="SU6" s="290"/>
      <c r="SV6" s="290"/>
      <c r="SW6" s="290"/>
      <c r="SX6" s="290"/>
      <c r="SY6" s="290"/>
      <c r="SZ6" s="290"/>
      <c r="TA6" s="290"/>
      <c r="TB6" s="290"/>
      <c r="TC6" s="290"/>
      <c r="TD6" s="290"/>
      <c r="TE6" s="290"/>
      <c r="TF6" s="290"/>
      <c r="TG6" s="290"/>
      <c r="TH6" s="290"/>
      <c r="TI6" s="290"/>
      <c r="TJ6" s="290"/>
      <c r="TK6" s="290"/>
      <c r="TL6" s="290"/>
      <c r="TM6" s="290"/>
      <c r="TN6" s="290"/>
      <c r="TO6" s="290"/>
      <c r="TP6" s="290"/>
      <c r="TQ6" s="290"/>
      <c r="TR6" s="290"/>
      <c r="TS6" s="290"/>
      <c r="TT6" s="290"/>
      <c r="TU6" s="290"/>
      <c r="TV6" s="290"/>
      <c r="TW6" s="290"/>
      <c r="TX6" s="290"/>
      <c r="TY6" s="290"/>
      <c r="TZ6" s="290"/>
      <c r="UA6" s="290"/>
      <c r="UB6" s="290"/>
      <c r="UC6" s="290"/>
      <c r="UD6" s="290"/>
      <c r="UE6" s="290"/>
      <c r="UF6" s="290"/>
      <c r="UG6" s="290"/>
      <c r="UH6" s="290"/>
      <c r="UI6" s="290"/>
      <c r="UJ6" s="290"/>
      <c r="UK6" s="290"/>
      <c r="UL6" s="290"/>
      <c r="UM6" s="290"/>
      <c r="UN6" s="290"/>
      <c r="UO6" s="290"/>
      <c r="UP6" s="290"/>
      <c r="UQ6" s="290"/>
      <c r="UR6" s="290"/>
      <c r="US6" s="290"/>
      <c r="UT6" s="290"/>
      <c r="UU6" s="290"/>
      <c r="UV6" s="290"/>
      <c r="UW6" s="290"/>
      <c r="UX6" s="290"/>
      <c r="UY6" s="290"/>
      <c r="UZ6" s="290"/>
      <c r="VA6" s="290"/>
      <c r="VB6" s="290"/>
      <c r="VC6" s="290"/>
      <c r="VD6" s="290"/>
      <c r="VE6" s="290"/>
      <c r="VF6" s="290"/>
      <c r="VG6" s="290"/>
      <c r="VH6" s="290"/>
      <c r="VI6" s="290"/>
      <c r="VJ6" s="290"/>
      <c r="VK6" s="290"/>
      <c r="VL6" s="290"/>
      <c r="VM6" s="290"/>
      <c r="VN6" s="290"/>
      <c r="VO6" s="290"/>
      <c r="VP6" s="290"/>
      <c r="VQ6" s="290"/>
      <c r="VR6" s="290"/>
      <c r="VS6" s="290"/>
      <c r="VT6" s="290"/>
      <c r="VU6" s="290"/>
      <c r="VV6" s="290"/>
      <c r="VW6" s="290"/>
      <c r="VX6" s="290"/>
      <c r="VY6" s="290"/>
      <c r="VZ6" s="290"/>
      <c r="WA6" s="290"/>
      <c r="WB6" s="290"/>
      <c r="WC6" s="290"/>
      <c r="WD6" s="290"/>
      <c r="WE6" s="290"/>
      <c r="WF6" s="290"/>
      <c r="WG6" s="290"/>
      <c r="WH6" s="290"/>
      <c r="WI6" s="290"/>
      <c r="WJ6" s="290"/>
      <c r="WK6" s="290"/>
      <c r="WL6" s="290"/>
      <c r="WM6" s="290"/>
      <c r="WN6" s="290"/>
      <c r="WO6" s="290"/>
      <c r="WP6" s="290"/>
      <c r="WQ6" s="290"/>
      <c r="WR6" s="290"/>
      <c r="WS6" s="290"/>
      <c r="WT6" s="290"/>
      <c r="WU6" s="290"/>
      <c r="WV6" s="290"/>
      <c r="WW6" s="290"/>
      <c r="WX6" s="290"/>
      <c r="WY6" s="290"/>
      <c r="WZ6" s="290"/>
      <c r="XA6" s="290"/>
      <c r="XB6" s="290"/>
      <c r="XC6" s="290"/>
      <c r="XD6" s="290"/>
      <c r="XE6" s="290"/>
      <c r="XF6" s="290"/>
      <c r="XG6" s="290"/>
      <c r="XH6" s="290"/>
      <c r="XI6" s="290"/>
      <c r="XJ6" s="290"/>
      <c r="XK6" s="290"/>
      <c r="XL6" s="290"/>
      <c r="XM6" s="290"/>
      <c r="XN6" s="290"/>
      <c r="XO6" s="290"/>
      <c r="XP6" s="290"/>
      <c r="XQ6" s="290"/>
      <c r="XR6" s="290"/>
      <c r="XS6" s="290"/>
      <c r="XT6" s="290"/>
      <c r="XU6" s="290"/>
      <c r="XV6" s="290"/>
      <c r="XW6" s="290"/>
      <c r="XX6" s="290"/>
      <c r="XY6" s="290"/>
      <c r="XZ6" s="290"/>
      <c r="YA6" s="290"/>
      <c r="YB6" s="290"/>
      <c r="YC6" s="290"/>
      <c r="YD6" s="290"/>
      <c r="YE6" s="290"/>
      <c r="YF6" s="290"/>
      <c r="YG6" s="290"/>
      <c r="YH6" s="290"/>
      <c r="YI6" s="290"/>
      <c r="YJ6" s="290"/>
      <c r="YK6" s="290"/>
      <c r="YL6" s="290"/>
      <c r="YM6" s="290"/>
      <c r="YN6" s="290"/>
      <c r="YO6" s="290"/>
      <c r="YP6" s="290"/>
      <c r="YQ6" s="290"/>
      <c r="YR6" s="290"/>
      <c r="YS6" s="290"/>
      <c r="YT6" s="290"/>
      <c r="YU6" s="290"/>
      <c r="YV6" s="290"/>
      <c r="YW6" s="290"/>
      <c r="YX6" s="290"/>
      <c r="YY6" s="290"/>
      <c r="YZ6" s="290"/>
      <c r="ZA6" s="290"/>
      <c r="ZB6" s="290"/>
      <c r="ZC6" s="290"/>
      <c r="ZD6" s="290"/>
      <c r="ZE6" s="290"/>
      <c r="ZF6" s="290"/>
      <c r="ZG6" s="290"/>
      <c r="ZH6" s="290"/>
      <c r="ZI6" s="290"/>
      <c r="ZJ6" s="290"/>
      <c r="ZK6" s="290"/>
      <c r="ZL6" s="290"/>
      <c r="ZM6" s="290"/>
      <c r="ZN6" s="290"/>
      <c r="ZO6" s="290"/>
      <c r="ZP6" s="290"/>
      <c r="ZQ6" s="290"/>
      <c r="ZR6" s="290"/>
      <c r="ZS6" s="290"/>
      <c r="ZT6" s="290"/>
      <c r="ZU6" s="290"/>
      <c r="ZV6" s="290"/>
      <c r="ZW6" s="290"/>
      <c r="ZX6" s="290"/>
      <c r="ZY6" s="290"/>
      <c r="ZZ6" s="290"/>
      <c r="AAA6" s="290"/>
      <c r="AAB6" s="290"/>
      <c r="AAC6" s="290"/>
      <c r="AAD6" s="290"/>
      <c r="AAE6" s="290"/>
      <c r="AAF6" s="290"/>
      <c r="AAG6" s="290"/>
      <c r="AAH6" s="290"/>
      <c r="AAI6" s="290"/>
      <c r="AAJ6" s="290"/>
      <c r="AAK6" s="290"/>
      <c r="AAL6" s="290"/>
      <c r="AAM6" s="290"/>
      <c r="AAN6" s="290"/>
      <c r="AAO6" s="290"/>
      <c r="AAP6" s="290"/>
      <c r="AAQ6" s="290"/>
      <c r="AAR6" s="290"/>
      <c r="AAS6" s="290"/>
      <c r="AAT6" s="290"/>
      <c r="AAU6" s="290"/>
      <c r="AAV6" s="290"/>
      <c r="AAW6" s="290"/>
      <c r="AAX6" s="290"/>
      <c r="AAY6" s="290"/>
      <c r="AAZ6" s="290"/>
      <c r="ABA6" s="290"/>
      <c r="ABB6" s="290"/>
      <c r="ABC6" s="290"/>
      <c r="ABD6" s="290"/>
      <c r="ABE6" s="290"/>
      <c r="ABF6" s="290"/>
      <c r="ABG6" s="290"/>
      <c r="ABH6" s="290"/>
      <c r="ABI6" s="290"/>
      <c r="ABJ6" s="290"/>
      <c r="ABK6" s="290"/>
      <c r="ABL6" s="290"/>
      <c r="ABM6" s="290"/>
      <c r="ABN6" s="290"/>
      <c r="ABO6" s="290"/>
      <c r="ABP6" s="290"/>
      <c r="ABQ6" s="290"/>
      <c r="ABR6" s="290"/>
      <c r="ABS6" s="290"/>
      <c r="ABT6" s="290"/>
      <c r="ABU6" s="290"/>
      <c r="ABV6" s="290"/>
      <c r="ABW6" s="290"/>
      <c r="ABX6" s="290"/>
      <c r="ABY6" s="290"/>
      <c r="ABZ6" s="290"/>
      <c r="ACA6" s="290"/>
      <c r="ACB6" s="290"/>
      <c r="ACC6" s="290"/>
      <c r="ACD6" s="290"/>
      <c r="ACE6" s="290"/>
      <c r="ACF6" s="290"/>
      <c r="ACG6" s="290"/>
      <c r="ACH6" s="290"/>
      <c r="ACI6" s="290"/>
      <c r="ACJ6" s="290"/>
      <c r="ACK6" s="290"/>
      <c r="ACL6" s="290"/>
      <c r="ACM6" s="290"/>
      <c r="ACN6" s="290"/>
      <c r="ACO6" s="290"/>
      <c r="ACP6" s="290"/>
      <c r="ACQ6" s="290"/>
      <c r="ACR6" s="290"/>
      <c r="ACS6" s="290"/>
      <c r="ACT6" s="290"/>
      <c r="ACU6" s="290"/>
      <c r="ACV6" s="290"/>
      <c r="ACW6" s="290"/>
      <c r="ACX6" s="290"/>
      <c r="ACY6" s="290"/>
      <c r="ACZ6" s="290"/>
      <c r="ADA6" s="290"/>
      <c r="ADB6" s="290"/>
      <c r="ADC6" s="290"/>
      <c r="ADD6" s="290"/>
      <c r="ADE6" s="290"/>
      <c r="ADF6" s="290"/>
      <c r="ADG6" s="290"/>
      <c r="ADH6" s="290"/>
      <c r="ADI6" s="290"/>
      <c r="ADJ6" s="290"/>
      <c r="ADK6" s="290"/>
      <c r="ADL6" s="290"/>
      <c r="ADM6" s="290"/>
      <c r="ADN6" s="290"/>
      <c r="ADO6" s="290"/>
      <c r="ADP6" s="290"/>
      <c r="ADQ6" s="290"/>
      <c r="ADR6" s="290"/>
      <c r="ADS6" s="290"/>
      <c r="ADT6" s="290"/>
      <c r="ADU6" s="290"/>
      <c r="ADV6" s="290"/>
      <c r="ADW6" s="290"/>
      <c r="ADX6" s="290"/>
      <c r="ADY6" s="290"/>
      <c r="ADZ6" s="290"/>
      <c r="AEA6" s="290"/>
      <c r="AEB6" s="290"/>
      <c r="AEC6" s="290"/>
      <c r="AED6" s="290"/>
      <c r="AEE6" s="290"/>
      <c r="AEF6" s="290"/>
      <c r="AEG6" s="290"/>
      <c r="AEH6" s="290"/>
      <c r="AEI6" s="290"/>
      <c r="AEJ6" s="290"/>
      <c r="AEK6" s="290"/>
      <c r="AEL6" s="290"/>
      <c r="AEM6" s="290"/>
      <c r="AEN6" s="290"/>
      <c r="AEO6" s="290"/>
      <c r="AEP6" s="290"/>
      <c r="AEQ6" s="290"/>
      <c r="AER6" s="290"/>
      <c r="AES6" s="290"/>
      <c r="AET6" s="290"/>
      <c r="AEU6" s="290"/>
      <c r="AEV6" s="290"/>
      <c r="AEW6" s="290"/>
      <c r="AEX6" s="290"/>
      <c r="AEY6" s="290"/>
      <c r="AEZ6" s="290"/>
      <c r="AFA6" s="290"/>
      <c r="AFB6" s="290"/>
      <c r="AFC6" s="290"/>
      <c r="AFD6" s="290"/>
      <c r="AFE6" s="290"/>
      <c r="AFF6" s="290"/>
      <c r="AFG6" s="290"/>
      <c r="AFH6" s="290"/>
      <c r="AFI6" s="290"/>
      <c r="AFJ6" s="290"/>
      <c r="AFK6" s="290"/>
      <c r="AFL6" s="290"/>
      <c r="AFM6" s="290"/>
      <c r="AFN6" s="290"/>
      <c r="AFO6" s="290"/>
      <c r="AFP6" s="290"/>
      <c r="AFQ6" s="290"/>
      <c r="AFR6" s="290"/>
      <c r="AFS6" s="290"/>
      <c r="AFT6" s="290"/>
      <c r="AFU6" s="290"/>
      <c r="AFV6" s="290"/>
      <c r="AFW6" s="290"/>
      <c r="AFX6" s="290"/>
      <c r="AFY6" s="290"/>
      <c r="AFZ6" s="290"/>
      <c r="AGA6" s="290"/>
      <c r="AGB6" s="290"/>
      <c r="AGC6" s="290"/>
      <c r="AGD6" s="290"/>
      <c r="AGE6" s="290"/>
      <c r="AGF6" s="290"/>
      <c r="AGG6" s="290"/>
      <c r="AGH6" s="290"/>
      <c r="AGI6" s="290"/>
      <c r="AGJ6" s="290"/>
      <c r="AGK6" s="290"/>
      <c r="AGL6" s="290"/>
      <c r="AGM6" s="290"/>
      <c r="AGN6" s="290"/>
      <c r="AGO6" s="290"/>
      <c r="AGP6" s="290"/>
      <c r="AGQ6" s="290"/>
      <c r="AGR6" s="290"/>
      <c r="AGS6" s="290"/>
      <c r="AGT6" s="290"/>
      <c r="AGU6" s="290"/>
      <c r="AGV6" s="290"/>
      <c r="AGW6" s="290"/>
      <c r="AGX6" s="290"/>
      <c r="AGY6" s="290"/>
      <c r="AGZ6" s="290"/>
      <c r="AHA6" s="290"/>
      <c r="AHB6" s="290"/>
      <c r="AHC6" s="290"/>
      <c r="AHD6" s="290"/>
      <c r="AHE6" s="290"/>
      <c r="AHF6" s="290"/>
      <c r="AHG6" s="290"/>
      <c r="AHH6" s="290"/>
      <c r="AHI6" s="290"/>
      <c r="AHJ6" s="290"/>
      <c r="AHK6" s="290"/>
      <c r="AHL6" s="290"/>
      <c r="AHM6" s="290"/>
      <c r="AHN6" s="290"/>
      <c r="AHO6" s="290"/>
      <c r="AHP6" s="290"/>
      <c r="AHQ6" s="290"/>
      <c r="AHR6" s="290"/>
      <c r="AHS6" s="290"/>
      <c r="AHT6" s="290"/>
      <c r="AHU6" s="290"/>
      <c r="AHV6" s="290"/>
      <c r="AHW6" s="290"/>
      <c r="AHX6" s="290"/>
      <c r="AHY6" s="290"/>
      <c r="AHZ6" s="290"/>
      <c r="AIA6" s="290"/>
      <c r="AIB6" s="290"/>
      <c r="AIC6" s="290"/>
      <c r="AID6" s="290"/>
      <c r="AIE6" s="290"/>
      <c r="AIF6" s="290"/>
      <c r="AIG6" s="290"/>
      <c r="AIH6" s="290"/>
      <c r="AII6" s="290"/>
      <c r="AIJ6" s="290"/>
      <c r="AIK6" s="290"/>
      <c r="AIL6" s="290"/>
      <c r="AIM6" s="290"/>
      <c r="AIN6" s="290"/>
      <c r="AIO6" s="290"/>
      <c r="AIP6" s="290"/>
      <c r="AIQ6" s="290"/>
      <c r="AIR6" s="290"/>
      <c r="AIS6" s="290"/>
      <c r="AIT6" s="290"/>
      <c r="AIU6" s="290"/>
      <c r="AIV6" s="290"/>
      <c r="AIW6" s="290"/>
      <c r="AIX6" s="290"/>
      <c r="AIY6" s="290"/>
      <c r="AIZ6" s="290"/>
      <c r="AJA6" s="290"/>
      <c r="AJB6" s="290"/>
      <c r="AJC6" s="290"/>
      <c r="AJD6" s="290"/>
      <c r="AJE6" s="290"/>
      <c r="AJF6" s="290"/>
      <c r="AJG6" s="290"/>
      <c r="AJH6" s="290"/>
      <c r="AJI6" s="290"/>
      <c r="AJJ6" s="290"/>
      <c r="AJK6" s="290"/>
      <c r="AJL6" s="290"/>
      <c r="AJM6" s="290"/>
      <c r="AJN6" s="290"/>
      <c r="AJO6" s="290"/>
      <c r="AJP6" s="290"/>
      <c r="AJQ6" s="290"/>
      <c r="AJR6" s="290"/>
      <c r="AJS6" s="290"/>
      <c r="AJT6" s="290"/>
      <c r="AJU6" s="290"/>
      <c r="AJV6" s="290"/>
      <c r="AJW6" s="290"/>
      <c r="AJX6" s="290"/>
      <c r="AJY6" s="290"/>
      <c r="AJZ6" s="290"/>
      <c r="AKA6" s="290"/>
      <c r="AKB6" s="290"/>
      <c r="AKC6" s="290"/>
      <c r="AKD6" s="290"/>
      <c r="AKE6" s="290"/>
      <c r="AKF6" s="290"/>
      <c r="AKG6" s="290"/>
      <c r="AKH6" s="290"/>
      <c r="AKI6" s="290"/>
      <c r="AKJ6" s="290"/>
      <c r="AKK6" s="290"/>
      <c r="AKL6" s="290"/>
      <c r="AKM6" s="290"/>
      <c r="AKN6" s="290"/>
      <c r="AKO6" s="290"/>
      <c r="AKP6" s="290"/>
      <c r="AKQ6" s="290"/>
      <c r="AKR6" s="290"/>
      <c r="AKS6" s="290"/>
      <c r="AKT6" s="290"/>
      <c r="AKU6" s="290"/>
      <c r="AKV6" s="290"/>
      <c r="AKW6" s="290"/>
      <c r="AKX6" s="290"/>
      <c r="AKY6" s="290"/>
      <c r="AKZ6" s="290"/>
      <c r="ALA6" s="290"/>
      <c r="ALB6" s="290"/>
      <c r="ALC6" s="290"/>
      <c r="ALD6" s="290"/>
      <c r="ALE6" s="290"/>
      <c r="ALF6" s="290"/>
      <c r="ALG6" s="290"/>
      <c r="ALH6" s="290"/>
      <c r="ALI6" s="290"/>
      <c r="ALJ6" s="290"/>
      <c r="ALK6" s="290"/>
      <c r="ALL6" s="290"/>
      <c r="ALM6" s="290"/>
      <c r="ALN6" s="290"/>
      <c r="ALO6" s="290"/>
      <c r="ALP6" s="290"/>
      <c r="ALQ6" s="290"/>
      <c r="ALR6" s="290"/>
      <c r="ALS6" s="290"/>
      <c r="ALT6" s="290"/>
      <c r="ALU6" s="290"/>
      <c r="ALV6" s="290"/>
      <c r="ALW6" s="290"/>
      <c r="ALX6" s="290"/>
      <c r="ALY6" s="290"/>
      <c r="ALZ6" s="290"/>
      <c r="AMA6" s="290"/>
      <c r="AMB6" s="290"/>
      <c r="AMC6" s="290"/>
      <c r="AMD6" s="290"/>
      <c r="AME6" s="290"/>
    </row>
    <row r="7" spans="1:1019" ht="31.5" thickBot="1" x14ac:dyDescent="0.45">
      <c r="A7" s="262" t="s">
        <v>33</v>
      </c>
      <c r="B7" s="263" t="s">
        <v>6</v>
      </c>
      <c r="C7" s="264" t="s">
        <v>290</v>
      </c>
      <c r="D7" s="264" t="s">
        <v>291</v>
      </c>
      <c r="E7" s="264" t="s">
        <v>320</v>
      </c>
      <c r="F7" s="265" t="s">
        <v>359</v>
      </c>
    </row>
    <row r="8" spans="1:1019" ht="62" x14ac:dyDescent="0.4">
      <c r="A8" s="266" t="s">
        <v>12</v>
      </c>
      <c r="B8" s="267" t="s">
        <v>360</v>
      </c>
      <c r="C8" s="268">
        <v>80000</v>
      </c>
      <c r="D8" s="268">
        <v>80000</v>
      </c>
      <c r="E8" s="268">
        <v>80000</v>
      </c>
      <c r="F8" s="269">
        <v>80000</v>
      </c>
    </row>
    <row r="9" spans="1:1019" ht="31" x14ac:dyDescent="0.4">
      <c r="A9" s="270" t="s">
        <v>18</v>
      </c>
      <c r="B9" s="239" t="s">
        <v>361</v>
      </c>
      <c r="C9" s="230">
        <v>65000</v>
      </c>
      <c r="D9" s="230">
        <v>65000</v>
      </c>
      <c r="E9" s="230">
        <v>65000</v>
      </c>
      <c r="F9" s="271">
        <v>65000</v>
      </c>
    </row>
    <row r="10" spans="1:1019" ht="31" x14ac:dyDescent="0.4">
      <c r="A10" s="270" t="s">
        <v>19</v>
      </c>
      <c r="B10" s="239" t="s">
        <v>321</v>
      </c>
      <c r="C10" s="231">
        <v>1775824</v>
      </c>
      <c r="D10" s="231">
        <v>1775824</v>
      </c>
      <c r="E10" s="231">
        <v>1775824</v>
      </c>
      <c r="F10" s="272">
        <v>1775824</v>
      </c>
    </row>
    <row r="11" spans="1:1019" ht="74.150000000000006" customHeight="1" x14ac:dyDescent="0.4">
      <c r="A11" s="270" t="s">
        <v>20</v>
      </c>
      <c r="B11" s="239" t="s">
        <v>322</v>
      </c>
      <c r="C11" s="231">
        <v>24544</v>
      </c>
      <c r="D11" s="231">
        <v>24544</v>
      </c>
      <c r="E11" s="231">
        <v>24544</v>
      </c>
      <c r="F11" s="272">
        <v>24544</v>
      </c>
    </row>
    <row r="12" spans="1:1019" ht="31" x14ac:dyDescent="0.4">
      <c r="A12" s="270" t="s">
        <v>21</v>
      </c>
      <c r="B12" s="240" t="s">
        <v>362</v>
      </c>
      <c r="C12" s="231">
        <v>354544</v>
      </c>
      <c r="D12" s="231">
        <v>354544</v>
      </c>
      <c r="E12" s="231">
        <v>354544</v>
      </c>
      <c r="F12" s="272">
        <v>354544</v>
      </c>
    </row>
    <row r="13" spans="1:1019" ht="130.5" customHeight="1" x14ac:dyDescent="0.4">
      <c r="A13" s="270" t="s">
        <v>292</v>
      </c>
      <c r="B13" s="240" t="s">
        <v>363</v>
      </c>
      <c r="C13" s="231">
        <v>0</v>
      </c>
      <c r="D13" s="231">
        <v>152000</v>
      </c>
      <c r="E13" s="231">
        <v>0</v>
      </c>
      <c r="F13" s="272">
        <v>0</v>
      </c>
    </row>
    <row r="14" spans="1:1019" ht="77.5" x14ac:dyDescent="0.4">
      <c r="A14" s="270" t="s">
        <v>293</v>
      </c>
      <c r="B14" s="240" t="s">
        <v>364</v>
      </c>
      <c r="C14" s="232">
        <v>41227</v>
      </c>
      <c r="D14" s="232">
        <v>42203</v>
      </c>
      <c r="E14" s="232">
        <v>43217</v>
      </c>
      <c r="F14" s="273">
        <v>44272</v>
      </c>
    </row>
    <row r="15" spans="1:1019" ht="63" customHeight="1" x14ac:dyDescent="0.4">
      <c r="A15" s="309" t="s">
        <v>297</v>
      </c>
      <c r="B15" s="274" t="s">
        <v>365</v>
      </c>
      <c r="C15" s="233"/>
      <c r="D15" s="233"/>
      <c r="E15" s="238"/>
      <c r="F15" s="275"/>
    </row>
    <row r="16" spans="1:1019" ht="18" customHeight="1" x14ac:dyDescent="0.4">
      <c r="A16" s="310"/>
      <c r="B16" s="276" t="s">
        <v>294</v>
      </c>
      <c r="C16" s="233">
        <v>494000</v>
      </c>
      <c r="D16" s="233">
        <v>494000</v>
      </c>
      <c r="E16" s="233">
        <v>494000</v>
      </c>
      <c r="F16" s="277">
        <v>494000</v>
      </c>
    </row>
    <row r="17" spans="1:6" s="223" customFormat="1" ht="18" customHeight="1" x14ac:dyDescent="0.25">
      <c r="A17" s="310"/>
      <c r="B17" s="276" t="s">
        <v>295</v>
      </c>
      <c r="C17" s="233">
        <v>440000</v>
      </c>
      <c r="D17" s="233">
        <v>440000</v>
      </c>
      <c r="E17" s="233">
        <v>440000</v>
      </c>
      <c r="F17" s="277">
        <v>440000</v>
      </c>
    </row>
    <row r="18" spans="1:6" s="223" customFormat="1" ht="18" customHeight="1" x14ac:dyDescent="0.25">
      <c r="A18" s="310"/>
      <c r="B18" s="276" t="s">
        <v>296</v>
      </c>
      <c r="C18" s="233">
        <v>90000</v>
      </c>
      <c r="D18" s="233">
        <v>90000</v>
      </c>
      <c r="E18" s="233">
        <v>90000</v>
      </c>
      <c r="F18" s="277">
        <v>90000</v>
      </c>
    </row>
    <row r="19" spans="1:6" s="223" customFormat="1" x14ac:dyDescent="0.25">
      <c r="A19" s="310"/>
      <c r="B19" s="276" t="s">
        <v>298</v>
      </c>
      <c r="C19" s="233">
        <v>80000</v>
      </c>
      <c r="D19" s="233">
        <v>80000</v>
      </c>
      <c r="E19" s="233">
        <v>80000</v>
      </c>
      <c r="F19" s="277">
        <v>80000</v>
      </c>
    </row>
    <row r="20" spans="1:6" s="223" customFormat="1" ht="31" x14ac:dyDescent="0.25">
      <c r="A20" s="311"/>
      <c r="B20" s="276" t="s">
        <v>323</v>
      </c>
      <c r="C20" s="233">
        <v>25000</v>
      </c>
      <c r="D20" s="233">
        <v>25000</v>
      </c>
      <c r="E20" s="233">
        <v>25000</v>
      </c>
      <c r="F20" s="277">
        <v>25000</v>
      </c>
    </row>
    <row r="21" spans="1:6" s="223" customFormat="1" ht="31" x14ac:dyDescent="0.25">
      <c r="A21" s="309" t="s">
        <v>299</v>
      </c>
      <c r="B21" s="278" t="s">
        <v>300</v>
      </c>
      <c r="C21" s="233"/>
      <c r="D21" s="233"/>
      <c r="E21" s="238"/>
      <c r="F21" s="275"/>
    </row>
    <row r="22" spans="1:6" s="223" customFormat="1" ht="18" customHeight="1" x14ac:dyDescent="0.25">
      <c r="A22" s="310"/>
      <c r="B22" s="276" t="s">
        <v>301</v>
      </c>
      <c r="C22" s="233">
        <v>82500</v>
      </c>
      <c r="D22" s="233">
        <v>82500</v>
      </c>
      <c r="E22" s="233">
        <v>82500</v>
      </c>
      <c r="F22" s="277">
        <v>82500</v>
      </c>
    </row>
    <row r="23" spans="1:6" s="223" customFormat="1" ht="18" customHeight="1" x14ac:dyDescent="0.25">
      <c r="A23" s="310"/>
      <c r="B23" s="279" t="s">
        <v>302</v>
      </c>
      <c r="C23" s="233">
        <v>228274</v>
      </c>
      <c r="D23" s="233">
        <v>228274</v>
      </c>
      <c r="E23" s="233">
        <v>228274</v>
      </c>
      <c r="F23" s="277">
        <v>228274</v>
      </c>
    </row>
    <row r="24" spans="1:6" s="223" customFormat="1" ht="25" customHeight="1" x14ac:dyDescent="0.25">
      <c r="A24" s="311"/>
      <c r="B24" s="280" t="s">
        <v>366</v>
      </c>
      <c r="C24" s="233">
        <v>46630</v>
      </c>
      <c r="D24" s="233">
        <v>46630</v>
      </c>
      <c r="E24" s="233">
        <v>46630</v>
      </c>
      <c r="F24" s="277">
        <v>46630</v>
      </c>
    </row>
    <row r="25" spans="1:6" s="223" customFormat="1" x14ac:dyDescent="0.25">
      <c r="A25" s="270" t="s">
        <v>83</v>
      </c>
      <c r="B25" s="281" t="s">
        <v>367</v>
      </c>
      <c r="C25" s="232">
        <v>360000</v>
      </c>
      <c r="D25" s="232">
        <v>360000</v>
      </c>
      <c r="E25" s="232">
        <v>360000</v>
      </c>
      <c r="F25" s="273">
        <v>360000</v>
      </c>
    </row>
    <row r="26" spans="1:6" s="223" customFormat="1" ht="31" x14ac:dyDescent="0.25">
      <c r="A26" s="270" t="s">
        <v>84</v>
      </c>
      <c r="B26" s="240" t="s">
        <v>368</v>
      </c>
      <c r="C26" s="232">
        <v>62000</v>
      </c>
      <c r="D26" s="232">
        <v>62000</v>
      </c>
      <c r="E26" s="232">
        <v>34000</v>
      </c>
      <c r="F26" s="273">
        <v>0</v>
      </c>
    </row>
    <row r="27" spans="1:6" s="223" customFormat="1" ht="74.150000000000006" customHeight="1" x14ac:dyDescent="0.25">
      <c r="A27" s="270" t="s">
        <v>86</v>
      </c>
      <c r="B27" s="240" t="s">
        <v>369</v>
      </c>
      <c r="C27" s="232">
        <v>22000</v>
      </c>
      <c r="D27" s="232">
        <v>22000</v>
      </c>
      <c r="E27" s="232">
        <v>14000</v>
      </c>
      <c r="F27" s="273">
        <v>0</v>
      </c>
    </row>
    <row r="28" spans="1:6" s="223" customFormat="1" ht="25" customHeight="1" x14ac:dyDescent="0.25">
      <c r="A28" s="270" t="s">
        <v>88</v>
      </c>
      <c r="B28" s="240" t="s">
        <v>303</v>
      </c>
      <c r="C28" s="233">
        <v>85599</v>
      </c>
      <c r="D28" s="233">
        <v>85599</v>
      </c>
      <c r="E28" s="233">
        <v>85599</v>
      </c>
      <c r="F28" s="277">
        <v>85599</v>
      </c>
    </row>
    <row r="29" spans="1:6" s="223" customFormat="1" ht="31" x14ac:dyDescent="0.25">
      <c r="A29" s="270" t="s">
        <v>90</v>
      </c>
      <c r="B29" s="240" t="s">
        <v>407</v>
      </c>
      <c r="C29" s="232">
        <v>4320</v>
      </c>
      <c r="D29" s="232">
        <v>4320</v>
      </c>
      <c r="E29" s="232">
        <v>4320</v>
      </c>
      <c r="F29" s="273">
        <v>0</v>
      </c>
    </row>
    <row r="30" spans="1:6" s="223" customFormat="1" ht="25" customHeight="1" x14ac:dyDescent="0.25">
      <c r="A30" s="270" t="s">
        <v>92</v>
      </c>
      <c r="B30" s="239" t="s">
        <v>304</v>
      </c>
      <c r="C30" s="233">
        <v>600</v>
      </c>
      <c r="D30" s="233">
        <v>600</v>
      </c>
      <c r="E30" s="233">
        <v>600</v>
      </c>
      <c r="F30" s="277">
        <v>600</v>
      </c>
    </row>
    <row r="31" spans="1:6" s="223" customFormat="1" ht="25" customHeight="1" x14ac:dyDescent="0.25">
      <c r="A31" s="270" t="s">
        <v>94</v>
      </c>
      <c r="B31" s="239" t="s">
        <v>305</v>
      </c>
      <c r="C31" s="233">
        <v>64</v>
      </c>
      <c r="D31" s="233">
        <v>64</v>
      </c>
      <c r="E31" s="233">
        <v>64</v>
      </c>
      <c r="F31" s="277">
        <v>64</v>
      </c>
    </row>
    <row r="32" spans="1:6" s="223" customFormat="1" ht="31" x14ac:dyDescent="0.25">
      <c r="A32" s="270" t="s">
        <v>96</v>
      </c>
      <c r="B32" s="239" t="s">
        <v>306</v>
      </c>
      <c r="C32" s="233">
        <v>1500</v>
      </c>
      <c r="D32" s="233">
        <v>1500</v>
      </c>
      <c r="E32" s="233">
        <v>1500</v>
      </c>
      <c r="F32" s="277">
        <v>1500</v>
      </c>
    </row>
    <row r="33" spans="1:6" s="223" customFormat="1" ht="25" customHeight="1" x14ac:dyDescent="0.25">
      <c r="A33" s="270" t="s">
        <v>98</v>
      </c>
      <c r="B33" s="239" t="s">
        <v>307</v>
      </c>
      <c r="C33" s="233">
        <v>300</v>
      </c>
      <c r="D33" s="233">
        <v>300</v>
      </c>
      <c r="E33" s="233">
        <v>300</v>
      </c>
      <c r="F33" s="277">
        <v>300</v>
      </c>
    </row>
    <row r="34" spans="1:6" s="223" customFormat="1" ht="25" customHeight="1" x14ac:dyDescent="0.25">
      <c r="A34" s="270" t="s">
        <v>100</v>
      </c>
      <c r="B34" s="239" t="s">
        <v>308</v>
      </c>
      <c r="C34" s="233">
        <v>3700</v>
      </c>
      <c r="D34" s="233">
        <v>3700</v>
      </c>
      <c r="E34" s="233">
        <v>3700</v>
      </c>
      <c r="F34" s="277">
        <v>3700</v>
      </c>
    </row>
    <row r="35" spans="1:6" s="223" customFormat="1" ht="25" customHeight="1" x14ac:dyDescent="0.25">
      <c r="A35" s="270" t="s">
        <v>102</v>
      </c>
      <c r="B35" s="239" t="s">
        <v>309</v>
      </c>
      <c r="C35" s="233">
        <v>2000</v>
      </c>
      <c r="D35" s="233">
        <v>2000</v>
      </c>
      <c r="E35" s="233">
        <v>2000</v>
      </c>
      <c r="F35" s="277">
        <v>2000</v>
      </c>
    </row>
    <row r="36" spans="1:6" s="223" customFormat="1" ht="25" customHeight="1" x14ac:dyDescent="0.25">
      <c r="A36" s="270" t="s">
        <v>104</v>
      </c>
      <c r="B36" s="239" t="s">
        <v>310</v>
      </c>
      <c r="C36" s="233">
        <v>600</v>
      </c>
      <c r="D36" s="233">
        <v>600</v>
      </c>
      <c r="E36" s="233">
        <v>600</v>
      </c>
      <c r="F36" s="277">
        <v>600</v>
      </c>
    </row>
    <row r="37" spans="1:6" s="223" customFormat="1" ht="54" customHeight="1" x14ac:dyDescent="0.25">
      <c r="A37" s="270" t="s">
        <v>106</v>
      </c>
      <c r="B37" s="239" t="s">
        <v>311</v>
      </c>
      <c r="C37" s="233">
        <v>12000</v>
      </c>
      <c r="D37" s="233">
        <v>12000</v>
      </c>
      <c r="E37" s="233">
        <v>12000</v>
      </c>
      <c r="F37" s="277">
        <v>12000</v>
      </c>
    </row>
    <row r="38" spans="1:6" s="223" customFormat="1" ht="31" x14ac:dyDescent="0.25">
      <c r="A38" s="270" t="s">
        <v>108</v>
      </c>
      <c r="B38" s="240" t="s">
        <v>370</v>
      </c>
      <c r="C38" s="233">
        <v>302179</v>
      </c>
      <c r="D38" s="233">
        <v>302179</v>
      </c>
      <c r="E38" s="233">
        <v>302179</v>
      </c>
      <c r="F38" s="277">
        <v>302179</v>
      </c>
    </row>
    <row r="39" spans="1:6" s="223" customFormat="1" ht="25" customHeight="1" x14ac:dyDescent="0.25">
      <c r="A39" s="270" t="s">
        <v>110</v>
      </c>
      <c r="B39" s="239" t="s">
        <v>312</v>
      </c>
      <c r="C39" s="233">
        <v>85000</v>
      </c>
      <c r="D39" s="233">
        <v>85000</v>
      </c>
      <c r="E39" s="233">
        <v>85000</v>
      </c>
      <c r="F39" s="277">
        <v>85000</v>
      </c>
    </row>
    <row r="40" spans="1:6" s="223" customFormat="1" ht="67.5" customHeight="1" x14ac:dyDescent="0.25">
      <c r="A40" s="270" t="s">
        <v>112</v>
      </c>
      <c r="B40" s="239" t="s">
        <v>313</v>
      </c>
      <c r="C40" s="233">
        <v>105280</v>
      </c>
      <c r="D40" s="233">
        <v>105280</v>
      </c>
      <c r="E40" s="233">
        <v>105280</v>
      </c>
      <c r="F40" s="277">
        <v>105280</v>
      </c>
    </row>
    <row r="41" spans="1:6" s="223" customFormat="1" ht="40" customHeight="1" x14ac:dyDescent="0.25">
      <c r="A41" s="270" t="s">
        <v>114</v>
      </c>
      <c r="B41" s="239" t="s">
        <v>324</v>
      </c>
      <c r="C41" s="233">
        <v>69260</v>
      </c>
      <c r="D41" s="233">
        <v>69260</v>
      </c>
      <c r="E41" s="233">
        <v>69260</v>
      </c>
      <c r="F41" s="277">
        <v>69260</v>
      </c>
    </row>
    <row r="42" spans="1:6" s="223" customFormat="1" ht="46.5" x14ac:dyDescent="0.25">
      <c r="A42" s="270" t="s">
        <v>116</v>
      </c>
      <c r="B42" s="240" t="s">
        <v>371</v>
      </c>
      <c r="C42" s="232">
        <v>9398</v>
      </c>
      <c r="D42" s="232">
        <v>9398</v>
      </c>
      <c r="E42" s="238">
        <v>0</v>
      </c>
      <c r="F42" s="275">
        <v>0</v>
      </c>
    </row>
    <row r="43" spans="1:6" s="223" customFormat="1" x14ac:dyDescent="0.25">
      <c r="A43" s="270" t="s">
        <v>118</v>
      </c>
      <c r="B43" s="239" t="s">
        <v>372</v>
      </c>
      <c r="C43" s="233">
        <v>276000</v>
      </c>
      <c r="D43" s="233">
        <v>276000</v>
      </c>
      <c r="E43" s="238">
        <v>0</v>
      </c>
      <c r="F43" s="275">
        <v>0</v>
      </c>
    </row>
    <row r="44" spans="1:6" s="223" customFormat="1" ht="77.5" x14ac:dyDescent="0.25">
      <c r="A44" s="270" t="s">
        <v>120</v>
      </c>
      <c r="B44" s="239" t="s">
        <v>373</v>
      </c>
      <c r="C44" s="233">
        <v>40000</v>
      </c>
      <c r="D44" s="233">
        <v>40000</v>
      </c>
      <c r="E44" s="233">
        <v>40000</v>
      </c>
      <c r="F44" s="277">
        <v>40000</v>
      </c>
    </row>
    <row r="45" spans="1:6" s="223" customFormat="1" ht="46.5" x14ac:dyDescent="0.25">
      <c r="A45" s="270" t="s">
        <v>121</v>
      </c>
      <c r="B45" s="239" t="s">
        <v>374</v>
      </c>
      <c r="C45" s="233">
        <v>98000</v>
      </c>
      <c r="D45" s="233">
        <v>98000</v>
      </c>
      <c r="E45" s="238">
        <v>98000</v>
      </c>
      <c r="F45" s="275">
        <v>98000</v>
      </c>
    </row>
    <row r="46" spans="1:6" s="223" customFormat="1" ht="25" customHeight="1" x14ac:dyDescent="0.25">
      <c r="A46" s="270" t="s">
        <v>123</v>
      </c>
      <c r="B46" s="239" t="s">
        <v>375</v>
      </c>
      <c r="C46" s="233">
        <v>70000</v>
      </c>
      <c r="D46" s="233">
        <v>70000</v>
      </c>
      <c r="E46" s="233">
        <v>70000</v>
      </c>
      <c r="F46" s="277">
        <v>70000</v>
      </c>
    </row>
    <row r="47" spans="1:6" s="223" customFormat="1" ht="24.75" customHeight="1" x14ac:dyDescent="0.25">
      <c r="A47" s="270" t="s">
        <v>125</v>
      </c>
      <c r="B47" s="240" t="s">
        <v>314</v>
      </c>
      <c r="C47" s="232">
        <v>19879</v>
      </c>
      <c r="D47" s="232">
        <v>0</v>
      </c>
      <c r="E47" s="232">
        <v>0</v>
      </c>
      <c r="F47" s="273">
        <v>0</v>
      </c>
    </row>
    <row r="48" spans="1:6" s="223" customFormat="1" ht="24.75" customHeight="1" x14ac:dyDescent="0.25">
      <c r="A48" s="270" t="s">
        <v>127</v>
      </c>
      <c r="B48" s="240" t="s">
        <v>315</v>
      </c>
      <c r="C48" s="232">
        <v>9366</v>
      </c>
      <c r="D48" s="232">
        <v>9366</v>
      </c>
      <c r="E48" s="232">
        <v>9366</v>
      </c>
      <c r="F48" s="273">
        <v>9366</v>
      </c>
    </row>
    <row r="49" spans="1:6" s="223" customFormat="1" ht="31" x14ac:dyDescent="0.25">
      <c r="A49" s="270" t="s">
        <v>129</v>
      </c>
      <c r="B49" s="240" t="s">
        <v>376</v>
      </c>
      <c r="C49" s="232">
        <v>1357086</v>
      </c>
      <c r="D49" s="232">
        <v>1493511</v>
      </c>
      <c r="E49" s="233">
        <v>1642861</v>
      </c>
      <c r="F49" s="277">
        <v>1807148</v>
      </c>
    </row>
    <row r="50" spans="1:6" s="223" customFormat="1" ht="77.5" x14ac:dyDescent="0.25">
      <c r="A50" s="270" t="s">
        <v>131</v>
      </c>
      <c r="B50" s="240" t="s">
        <v>325</v>
      </c>
      <c r="C50" s="232">
        <v>267461</v>
      </c>
      <c r="D50" s="232">
        <v>160790</v>
      </c>
      <c r="E50" s="238">
        <v>0</v>
      </c>
      <c r="F50" s="275">
        <v>0</v>
      </c>
    </row>
    <row r="51" spans="1:6" s="223" customFormat="1" ht="62" x14ac:dyDescent="0.25">
      <c r="A51" s="270" t="s">
        <v>133</v>
      </c>
      <c r="B51" s="240" t="s">
        <v>377</v>
      </c>
      <c r="C51" s="232">
        <v>1991</v>
      </c>
      <c r="D51" s="232">
        <v>0</v>
      </c>
      <c r="E51" s="238">
        <v>0</v>
      </c>
      <c r="F51" s="275">
        <v>0</v>
      </c>
    </row>
    <row r="52" spans="1:6" s="223" customFormat="1" ht="62" x14ac:dyDescent="0.25">
      <c r="A52" s="270" t="s">
        <v>135</v>
      </c>
      <c r="B52" s="240" t="s">
        <v>316</v>
      </c>
      <c r="C52" s="232">
        <v>2401</v>
      </c>
      <c r="D52" s="232">
        <v>0</v>
      </c>
      <c r="E52" s="238">
        <v>0</v>
      </c>
      <c r="F52" s="275">
        <v>0</v>
      </c>
    </row>
    <row r="53" spans="1:6" s="223" customFormat="1" ht="46.5" x14ac:dyDescent="0.25">
      <c r="A53" s="270" t="s">
        <v>137</v>
      </c>
      <c r="B53" s="240" t="s">
        <v>378</v>
      </c>
      <c r="C53" s="232">
        <v>80</v>
      </c>
      <c r="D53" s="232">
        <v>0</v>
      </c>
      <c r="E53" s="238">
        <v>0</v>
      </c>
      <c r="F53" s="275">
        <v>0</v>
      </c>
    </row>
    <row r="54" spans="1:6" s="223" customFormat="1" ht="25" customHeight="1" x14ac:dyDescent="0.25">
      <c r="A54" s="270" t="s">
        <v>139</v>
      </c>
      <c r="B54" s="240" t="s">
        <v>317</v>
      </c>
      <c r="C54" s="232">
        <v>1746</v>
      </c>
      <c r="D54" s="232">
        <v>0</v>
      </c>
      <c r="E54" s="238">
        <v>0</v>
      </c>
      <c r="F54" s="275">
        <v>0</v>
      </c>
    </row>
    <row r="55" spans="1:6" s="223" customFormat="1" ht="93" x14ac:dyDescent="0.25">
      <c r="A55" s="270" t="s">
        <v>141</v>
      </c>
      <c r="B55" s="240" t="s">
        <v>379</v>
      </c>
      <c r="C55" s="232">
        <v>12</v>
      </c>
      <c r="D55" s="232">
        <v>12</v>
      </c>
      <c r="E55" s="238">
        <v>12</v>
      </c>
      <c r="F55" s="275">
        <v>0</v>
      </c>
    </row>
    <row r="56" spans="1:6" s="223" customFormat="1" ht="62" x14ac:dyDescent="0.25">
      <c r="A56" s="270" t="s">
        <v>143</v>
      </c>
      <c r="B56" s="240" t="s">
        <v>380</v>
      </c>
      <c r="C56" s="232">
        <v>10</v>
      </c>
      <c r="D56" s="232">
        <v>10</v>
      </c>
      <c r="E56" s="238">
        <v>10</v>
      </c>
      <c r="F56" s="275">
        <v>0</v>
      </c>
    </row>
    <row r="57" spans="1:6" s="223" customFormat="1" ht="31" x14ac:dyDescent="0.25">
      <c r="A57" s="270" t="s">
        <v>145</v>
      </c>
      <c r="B57" s="240" t="s">
        <v>381</v>
      </c>
      <c r="C57" s="232">
        <v>69366</v>
      </c>
      <c r="D57" s="232">
        <v>76302</v>
      </c>
      <c r="E57" s="232">
        <v>83933</v>
      </c>
      <c r="F57" s="273">
        <v>92328</v>
      </c>
    </row>
    <row r="58" spans="1:6" s="223" customFormat="1" ht="33" customHeight="1" x14ac:dyDescent="0.25">
      <c r="A58" s="270" t="s">
        <v>147</v>
      </c>
      <c r="B58" s="240" t="s">
        <v>382</v>
      </c>
      <c r="C58" s="232">
        <v>475</v>
      </c>
      <c r="D58" s="232">
        <v>210</v>
      </c>
      <c r="E58" s="232">
        <v>0</v>
      </c>
      <c r="F58" s="273">
        <v>0</v>
      </c>
    </row>
    <row r="59" spans="1:6" s="223" customFormat="1" ht="62" x14ac:dyDescent="0.25">
      <c r="A59" s="270" t="s">
        <v>149</v>
      </c>
      <c r="B59" s="240" t="s">
        <v>383</v>
      </c>
      <c r="C59" s="232">
        <v>2390</v>
      </c>
      <c r="D59" s="232">
        <v>0</v>
      </c>
      <c r="E59" s="232">
        <v>0</v>
      </c>
      <c r="F59" s="273">
        <v>0</v>
      </c>
    </row>
    <row r="60" spans="1:6" s="223" customFormat="1" ht="62" x14ac:dyDescent="0.25">
      <c r="A60" s="270" t="s">
        <v>151</v>
      </c>
      <c r="B60" s="240" t="s">
        <v>384</v>
      </c>
      <c r="C60" s="232">
        <v>2146</v>
      </c>
      <c r="D60" s="232">
        <v>0</v>
      </c>
      <c r="E60" s="232">
        <v>0</v>
      </c>
      <c r="F60" s="273">
        <v>0</v>
      </c>
    </row>
    <row r="61" spans="1:6" s="223" customFormat="1" ht="77.5" x14ac:dyDescent="0.25">
      <c r="A61" s="270" t="s">
        <v>153</v>
      </c>
      <c r="B61" s="240" t="s">
        <v>385</v>
      </c>
      <c r="C61" s="232">
        <v>1607</v>
      </c>
      <c r="D61" s="232">
        <v>714</v>
      </c>
      <c r="E61" s="232">
        <v>0</v>
      </c>
      <c r="F61" s="273">
        <v>0</v>
      </c>
    </row>
    <row r="62" spans="1:6" s="223" customFormat="1" ht="62" x14ac:dyDescent="0.25">
      <c r="A62" s="270" t="s">
        <v>155</v>
      </c>
      <c r="B62" s="240" t="s">
        <v>326</v>
      </c>
      <c r="C62" s="232">
        <v>1635</v>
      </c>
      <c r="D62" s="232">
        <v>1022</v>
      </c>
      <c r="E62" s="232">
        <v>409</v>
      </c>
      <c r="F62" s="273">
        <v>0</v>
      </c>
    </row>
    <row r="63" spans="1:6" s="223" customFormat="1" ht="31" x14ac:dyDescent="0.25">
      <c r="A63" s="270" t="s">
        <v>157</v>
      </c>
      <c r="B63" s="240" t="s">
        <v>327</v>
      </c>
      <c r="C63" s="232">
        <v>370000</v>
      </c>
      <c r="D63" s="232">
        <v>230000</v>
      </c>
      <c r="E63" s="232">
        <v>0</v>
      </c>
      <c r="F63" s="273">
        <v>0</v>
      </c>
    </row>
    <row r="64" spans="1:6" s="223" customFormat="1" ht="31" x14ac:dyDescent="0.25">
      <c r="A64" s="270" t="s">
        <v>159</v>
      </c>
      <c r="B64" s="240" t="s">
        <v>328</v>
      </c>
      <c r="C64" s="232">
        <v>350000</v>
      </c>
      <c r="D64" s="232">
        <v>350000</v>
      </c>
      <c r="E64" s="232">
        <v>0</v>
      </c>
      <c r="F64" s="273">
        <v>0</v>
      </c>
    </row>
    <row r="65" spans="1:6" s="223" customFormat="1" ht="24.75" customHeight="1" x14ac:dyDescent="0.25">
      <c r="A65" s="270" t="s">
        <v>162</v>
      </c>
      <c r="B65" s="240" t="s">
        <v>329</v>
      </c>
      <c r="C65" s="232">
        <v>300000</v>
      </c>
      <c r="D65" s="232">
        <v>300000</v>
      </c>
      <c r="E65" s="232">
        <v>0</v>
      </c>
      <c r="F65" s="273">
        <v>0</v>
      </c>
    </row>
    <row r="66" spans="1:6" s="223" customFormat="1" ht="46.5" x14ac:dyDescent="0.25">
      <c r="A66" s="270" t="s">
        <v>164</v>
      </c>
      <c r="B66" s="240" t="s">
        <v>386</v>
      </c>
      <c r="C66" s="232">
        <v>7000</v>
      </c>
      <c r="D66" s="232">
        <v>0</v>
      </c>
      <c r="E66" s="232">
        <v>0</v>
      </c>
      <c r="F66" s="273">
        <v>0</v>
      </c>
    </row>
    <row r="67" spans="1:6" s="223" customFormat="1" ht="62" x14ac:dyDescent="0.25">
      <c r="A67" s="270" t="s">
        <v>166</v>
      </c>
      <c r="B67" s="240" t="s">
        <v>387</v>
      </c>
      <c r="C67" s="232">
        <v>1500</v>
      </c>
      <c r="D67" s="232">
        <v>1500</v>
      </c>
      <c r="E67" s="232">
        <v>0</v>
      </c>
      <c r="F67" s="273">
        <v>0</v>
      </c>
    </row>
    <row r="68" spans="1:6" s="223" customFormat="1" ht="77.5" x14ac:dyDescent="0.25">
      <c r="A68" s="270" t="s">
        <v>168</v>
      </c>
      <c r="B68" s="240" t="s">
        <v>388</v>
      </c>
      <c r="C68" s="232">
        <v>130000</v>
      </c>
      <c r="D68" s="232">
        <v>0</v>
      </c>
      <c r="E68" s="232">
        <v>0</v>
      </c>
      <c r="F68" s="273">
        <v>0</v>
      </c>
    </row>
    <row r="69" spans="1:6" s="223" customFormat="1" ht="46.5" x14ac:dyDescent="0.25">
      <c r="A69" s="270" t="s">
        <v>170</v>
      </c>
      <c r="B69" s="240" t="s">
        <v>389</v>
      </c>
      <c r="C69" s="232">
        <v>9398</v>
      </c>
      <c r="D69" s="232">
        <v>4699</v>
      </c>
      <c r="E69" s="232">
        <v>0</v>
      </c>
      <c r="F69" s="273">
        <v>0</v>
      </c>
    </row>
    <row r="70" spans="1:6" s="223" customFormat="1" ht="46.5" x14ac:dyDescent="0.25">
      <c r="A70" s="270" t="s">
        <v>172</v>
      </c>
      <c r="B70" s="240" t="s">
        <v>390</v>
      </c>
      <c r="C70" s="232">
        <v>5000</v>
      </c>
      <c r="D70" s="232">
        <v>8000</v>
      </c>
      <c r="E70" s="232">
        <v>12000</v>
      </c>
      <c r="F70" s="273">
        <v>0</v>
      </c>
    </row>
    <row r="71" spans="1:6" s="223" customFormat="1" ht="62" x14ac:dyDescent="0.25">
      <c r="A71" s="270" t="s">
        <v>174</v>
      </c>
      <c r="B71" s="240" t="s">
        <v>391</v>
      </c>
      <c r="C71" s="232">
        <v>1080</v>
      </c>
      <c r="D71" s="232">
        <v>1080</v>
      </c>
      <c r="E71" s="232">
        <v>1080</v>
      </c>
      <c r="F71" s="273">
        <v>360</v>
      </c>
    </row>
    <row r="72" spans="1:6" s="223" customFormat="1" ht="54.75" customHeight="1" x14ac:dyDescent="0.25">
      <c r="A72" s="270" t="s">
        <v>176</v>
      </c>
      <c r="B72" s="240" t="s">
        <v>392</v>
      </c>
      <c r="C72" s="232">
        <v>127000</v>
      </c>
      <c r="D72" s="232">
        <v>63500</v>
      </c>
      <c r="E72" s="232">
        <v>0</v>
      </c>
      <c r="F72" s="273">
        <v>0</v>
      </c>
    </row>
    <row r="73" spans="1:6" s="223" customFormat="1" ht="46.5" x14ac:dyDescent="0.25">
      <c r="A73" s="270" t="s">
        <v>178</v>
      </c>
      <c r="B73" s="240" t="s">
        <v>393</v>
      </c>
      <c r="C73" s="232">
        <v>7132</v>
      </c>
      <c r="D73" s="232">
        <v>7418</v>
      </c>
      <c r="E73" s="232">
        <v>7714</v>
      </c>
      <c r="F73" s="273">
        <v>8023</v>
      </c>
    </row>
    <row r="74" spans="1:6" s="223" customFormat="1" ht="93" x14ac:dyDescent="0.25">
      <c r="A74" s="270" t="s">
        <v>180</v>
      </c>
      <c r="B74" s="240" t="s">
        <v>394</v>
      </c>
      <c r="C74" s="232">
        <v>19696</v>
      </c>
      <c r="D74" s="232">
        <v>78783</v>
      </c>
      <c r="E74" s="232">
        <v>78783</v>
      </c>
      <c r="F74" s="273">
        <v>59087</v>
      </c>
    </row>
    <row r="75" spans="1:6" s="223" customFormat="1" ht="31" x14ac:dyDescent="0.25">
      <c r="A75" s="270" t="s">
        <v>182</v>
      </c>
      <c r="B75" s="240" t="s">
        <v>395</v>
      </c>
      <c r="C75" s="232">
        <v>8000</v>
      </c>
      <c r="D75" s="232">
        <v>13000</v>
      </c>
      <c r="E75" s="232">
        <v>28000</v>
      </c>
      <c r="F75" s="273">
        <v>0</v>
      </c>
    </row>
    <row r="76" spans="1:6" s="223" customFormat="1" ht="46.5" x14ac:dyDescent="0.25">
      <c r="A76" s="270" t="s">
        <v>184</v>
      </c>
      <c r="B76" s="240" t="s">
        <v>396</v>
      </c>
      <c r="C76" s="232">
        <v>43891</v>
      </c>
      <c r="D76" s="232">
        <v>50475</v>
      </c>
      <c r="E76" s="232">
        <v>0</v>
      </c>
      <c r="F76" s="273">
        <v>0</v>
      </c>
    </row>
    <row r="77" spans="1:6" s="223" customFormat="1" ht="31" x14ac:dyDescent="0.25">
      <c r="A77" s="270" t="s">
        <v>186</v>
      </c>
      <c r="B77" s="240" t="s">
        <v>397</v>
      </c>
      <c r="C77" s="232">
        <v>180</v>
      </c>
      <c r="D77" s="232">
        <v>180</v>
      </c>
      <c r="E77" s="232">
        <v>180</v>
      </c>
      <c r="F77" s="273">
        <v>180</v>
      </c>
    </row>
    <row r="78" spans="1:6" s="223" customFormat="1" ht="74.150000000000006" customHeight="1" x14ac:dyDescent="0.25">
      <c r="A78" s="270" t="s">
        <v>188</v>
      </c>
      <c r="B78" s="240" t="s">
        <v>398</v>
      </c>
      <c r="C78" s="232">
        <v>4000</v>
      </c>
      <c r="D78" s="232">
        <v>5000</v>
      </c>
      <c r="E78" s="232">
        <v>3300</v>
      </c>
      <c r="F78" s="273">
        <v>0</v>
      </c>
    </row>
    <row r="79" spans="1:6" s="223" customFormat="1" ht="62" x14ac:dyDescent="0.25">
      <c r="A79" s="270" t="s">
        <v>399</v>
      </c>
      <c r="B79" s="240" t="s">
        <v>400</v>
      </c>
      <c r="C79" s="232">
        <v>1600</v>
      </c>
      <c r="D79" s="232">
        <v>1760</v>
      </c>
      <c r="E79" s="232">
        <v>1760</v>
      </c>
      <c r="F79" s="273">
        <v>1760</v>
      </c>
    </row>
    <row r="80" spans="1:6" s="223" customFormat="1" x14ac:dyDescent="0.25">
      <c r="A80" s="270" t="s">
        <v>401</v>
      </c>
      <c r="B80" s="240" t="s">
        <v>402</v>
      </c>
      <c r="C80" s="232">
        <v>180</v>
      </c>
      <c r="D80" s="232">
        <v>180</v>
      </c>
      <c r="E80" s="232">
        <v>180</v>
      </c>
      <c r="F80" s="273">
        <v>180</v>
      </c>
    </row>
    <row r="81" spans="1:6" s="223" customFormat="1" ht="93.5" thickBot="1" x14ac:dyDescent="0.3">
      <c r="A81" s="298" t="s">
        <v>403</v>
      </c>
      <c r="B81" s="282" t="s">
        <v>404</v>
      </c>
      <c r="C81" s="283">
        <v>235</v>
      </c>
      <c r="D81" s="283">
        <v>235</v>
      </c>
      <c r="E81" s="283">
        <v>201</v>
      </c>
      <c r="F81" s="284">
        <v>201</v>
      </c>
    </row>
    <row r="82" spans="1:6" s="223" customFormat="1" ht="30" customHeight="1" thickBot="1" x14ac:dyDescent="0.3">
      <c r="A82" s="285" t="s">
        <v>330</v>
      </c>
      <c r="B82" s="286"/>
      <c r="C82" s="287">
        <f>SUM(C8:C81)</f>
        <v>8560886</v>
      </c>
      <c r="D82" s="287">
        <f>SUM(D8:D81)</f>
        <v>8448066</v>
      </c>
      <c r="E82" s="287">
        <f>SUM(E8:E81)</f>
        <v>6987724</v>
      </c>
      <c r="F82" s="288">
        <f>SUM(F8:F81)</f>
        <v>7045303</v>
      </c>
    </row>
  </sheetData>
  <mergeCells count="5">
    <mergeCell ref="A1:F1"/>
    <mergeCell ref="A3:F3"/>
    <mergeCell ref="A4:F4"/>
    <mergeCell ref="A15:A20"/>
    <mergeCell ref="A21:A2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0" firstPageNumber="0" fitToHeight="0" orientation="portrait" horizontalDpi="300" verticalDpi="300" r:id="rId1"/>
  <headerFooter>
    <oddFooter>&amp;C- &amp;P -</oddFooter>
  </headerFooter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view="pageBreakPreview" topLeftCell="A18" zoomScaleNormal="100" zoomScaleSheetLayoutView="100" workbookViewId="0">
      <selection activeCell="B23" sqref="B23:C23"/>
    </sheetView>
  </sheetViews>
  <sheetFormatPr defaultColWidth="9.1796875" defaultRowHeight="15.5" x14ac:dyDescent="0.4"/>
  <cols>
    <col min="1" max="1" width="6.7265625" style="156" customWidth="1"/>
    <col min="2" max="2" width="35.7265625" style="156" customWidth="1"/>
    <col min="3" max="3" width="25.7265625" style="156" customWidth="1"/>
    <col min="4" max="5" width="16.7265625" style="181" customWidth="1"/>
    <col min="6" max="6" width="16.7265625" style="182" customWidth="1"/>
    <col min="7" max="16384" width="9.1796875" style="156"/>
  </cols>
  <sheetData>
    <row r="1" spans="1:6" s="154" customFormat="1" ht="16.5" customHeight="1" x14ac:dyDescent="0.25">
      <c r="A1" s="315" t="s">
        <v>347</v>
      </c>
      <c r="B1" s="315"/>
      <c r="C1" s="315"/>
      <c r="D1" s="152"/>
      <c r="E1" s="152"/>
      <c r="F1" s="153"/>
    </row>
    <row r="2" spans="1:6" s="154" customFormat="1" ht="16.5" customHeight="1" x14ac:dyDescent="0.25">
      <c r="A2" s="184"/>
      <c r="B2" s="184"/>
      <c r="C2" s="184"/>
      <c r="D2" s="152"/>
      <c r="E2" s="152"/>
      <c r="F2" s="153"/>
    </row>
    <row r="3" spans="1:6" s="155" customFormat="1" ht="24.75" customHeight="1" x14ac:dyDescent="0.25">
      <c r="A3" s="316" t="s">
        <v>11</v>
      </c>
      <c r="B3" s="317"/>
      <c r="C3" s="317"/>
      <c r="D3" s="317"/>
      <c r="E3" s="317"/>
      <c r="F3" s="317"/>
    </row>
    <row r="4" spans="1:6" ht="24.75" customHeight="1" x14ac:dyDescent="0.4">
      <c r="A4" s="318" t="s">
        <v>288</v>
      </c>
      <c r="B4" s="318"/>
      <c r="C4" s="318"/>
      <c r="D4" s="319"/>
      <c r="E4" s="319"/>
      <c r="F4" s="319"/>
    </row>
    <row r="5" spans="1:6" s="155" customFormat="1" ht="16.5" customHeight="1" x14ac:dyDescent="0.25">
      <c r="A5" s="320" t="s">
        <v>32</v>
      </c>
      <c r="B5" s="321"/>
      <c r="C5" s="321"/>
      <c r="D5" s="321"/>
      <c r="E5" s="321"/>
      <c r="F5" s="321"/>
    </row>
    <row r="6" spans="1:6" s="155" customFormat="1" ht="16.5" customHeight="1" x14ac:dyDescent="0.25">
      <c r="A6" s="157"/>
      <c r="B6" s="158"/>
      <c r="C6" s="158"/>
      <c r="D6" s="158"/>
      <c r="E6" s="158"/>
      <c r="F6" s="159"/>
    </row>
    <row r="7" spans="1:6" s="154" customFormat="1" ht="16.5" customHeight="1" x14ac:dyDescent="0.25">
      <c r="A7" s="160"/>
      <c r="F7" s="161" t="s">
        <v>0</v>
      </c>
    </row>
    <row r="8" spans="1:6" ht="16.5" customHeight="1" thickBot="1" x14ac:dyDescent="0.45">
      <c r="A8" s="162" t="s">
        <v>1</v>
      </c>
      <c r="B8" s="322" t="s">
        <v>3</v>
      </c>
      <c r="C8" s="322"/>
      <c r="D8" s="163" t="s">
        <v>2</v>
      </c>
      <c r="E8" s="163" t="s">
        <v>4</v>
      </c>
      <c r="F8" s="164" t="s">
        <v>5</v>
      </c>
    </row>
    <row r="9" spans="1:6" s="155" customFormat="1" ht="24.65" customHeight="1" x14ac:dyDescent="0.25">
      <c r="A9" s="323" t="s">
        <v>33</v>
      </c>
      <c r="B9" s="326" t="s">
        <v>24</v>
      </c>
      <c r="C9" s="327"/>
      <c r="D9" s="204" t="s">
        <v>318</v>
      </c>
      <c r="E9" s="205" t="s">
        <v>348</v>
      </c>
      <c r="F9" s="332" t="s">
        <v>349</v>
      </c>
    </row>
    <row r="10" spans="1:6" ht="16.5" customHeight="1" x14ac:dyDescent="0.4">
      <c r="A10" s="324"/>
      <c r="B10" s="328"/>
      <c r="C10" s="329"/>
      <c r="D10" s="335" t="s">
        <v>247</v>
      </c>
      <c r="E10" s="338" t="s">
        <v>247</v>
      </c>
      <c r="F10" s="333"/>
    </row>
    <row r="11" spans="1:6" ht="16.5" customHeight="1" x14ac:dyDescent="0.4">
      <c r="A11" s="324"/>
      <c r="B11" s="328"/>
      <c r="C11" s="329"/>
      <c r="D11" s="336"/>
      <c r="E11" s="339"/>
      <c r="F11" s="333"/>
    </row>
    <row r="12" spans="1:6" ht="16.5" customHeight="1" thickBot="1" x14ac:dyDescent="0.45">
      <c r="A12" s="325"/>
      <c r="B12" s="330"/>
      <c r="C12" s="331"/>
      <c r="D12" s="337"/>
      <c r="E12" s="340"/>
      <c r="F12" s="334"/>
    </row>
    <row r="13" spans="1:6" ht="24.65" customHeight="1" x14ac:dyDescent="0.4">
      <c r="A13" s="165"/>
      <c r="B13" s="166" t="s">
        <v>248</v>
      </c>
      <c r="D13" s="167"/>
      <c r="E13" s="167"/>
      <c r="F13" s="168"/>
    </row>
    <row r="14" spans="1:6" s="155" customFormat="1" ht="24.65" customHeight="1" x14ac:dyDescent="0.25">
      <c r="A14" s="169" t="s">
        <v>12</v>
      </c>
      <c r="B14" s="170"/>
      <c r="C14" s="155" t="s">
        <v>13</v>
      </c>
      <c r="D14" s="171">
        <v>168809</v>
      </c>
      <c r="E14" s="171">
        <v>442446</v>
      </c>
      <c r="F14" s="172">
        <f>+E14/D14%</f>
        <v>262.09858479109528</v>
      </c>
    </row>
    <row r="15" spans="1:6" s="155" customFormat="1" ht="24.65" customHeight="1" x14ac:dyDescent="0.25">
      <c r="A15" s="169" t="s">
        <v>18</v>
      </c>
      <c r="B15" s="170"/>
      <c r="C15" s="155" t="s">
        <v>14</v>
      </c>
      <c r="D15" s="171">
        <v>25910</v>
      </c>
      <c r="E15" s="171">
        <v>26769</v>
      </c>
      <c r="F15" s="172">
        <f t="shared" ref="F15:F19" si="0">+E15/D15%</f>
        <v>103.31532226939404</v>
      </c>
    </row>
    <row r="16" spans="1:6" s="155" customFormat="1" ht="24.65" customHeight="1" x14ac:dyDescent="0.25">
      <c r="A16" s="169" t="s">
        <v>19</v>
      </c>
      <c r="B16" s="170"/>
      <c r="C16" s="155" t="s">
        <v>15</v>
      </c>
      <c r="D16" s="171">
        <v>114318</v>
      </c>
      <c r="E16" s="171">
        <v>121037</v>
      </c>
      <c r="F16" s="172">
        <f t="shared" si="0"/>
        <v>105.8774646162459</v>
      </c>
    </row>
    <row r="17" spans="1:6" s="155" customFormat="1" ht="24.65" customHeight="1" x14ac:dyDescent="0.25">
      <c r="A17" s="169" t="s">
        <v>20</v>
      </c>
      <c r="B17" s="170"/>
      <c r="C17" s="155" t="s">
        <v>16</v>
      </c>
      <c r="D17" s="171">
        <v>13956</v>
      </c>
      <c r="E17" s="171">
        <v>13601</v>
      </c>
      <c r="F17" s="172">
        <f t="shared" si="0"/>
        <v>97.456291200917164</v>
      </c>
    </row>
    <row r="18" spans="1:6" s="155" customFormat="1" ht="24.65" customHeight="1" thickBot="1" x14ac:dyDescent="0.3">
      <c r="A18" s="169" t="s">
        <v>21</v>
      </c>
      <c r="B18" s="170"/>
      <c r="C18" s="155" t="s">
        <v>17</v>
      </c>
      <c r="D18" s="171">
        <v>49828</v>
      </c>
      <c r="E18" s="171">
        <v>19013</v>
      </c>
      <c r="F18" s="172">
        <f t="shared" si="0"/>
        <v>38.157260977763507</v>
      </c>
    </row>
    <row r="19" spans="1:6" s="155" customFormat="1" ht="33" customHeight="1" thickBot="1" x14ac:dyDescent="0.3">
      <c r="A19" s="312" t="s">
        <v>249</v>
      </c>
      <c r="B19" s="313"/>
      <c r="C19" s="314"/>
      <c r="D19" s="173">
        <f>SUM(D13:D18)</f>
        <v>372821</v>
      </c>
      <c r="E19" s="173">
        <f>SUM(E13:E18)</f>
        <v>622866</v>
      </c>
      <c r="F19" s="174">
        <f t="shared" si="0"/>
        <v>167.06837865892749</v>
      </c>
    </row>
    <row r="20" spans="1:6" s="155" customFormat="1" ht="24.75" customHeight="1" x14ac:dyDescent="0.4">
      <c r="A20" s="169"/>
      <c r="B20" s="175" t="s">
        <v>250</v>
      </c>
      <c r="D20" s="171"/>
      <c r="E20" s="171"/>
      <c r="F20" s="176"/>
    </row>
    <row r="21" spans="1:6" s="155" customFormat="1" ht="33" customHeight="1" x14ac:dyDescent="0.25">
      <c r="A21" s="169" t="s">
        <v>12</v>
      </c>
      <c r="B21" s="341" t="s">
        <v>408</v>
      </c>
      <c r="C21" s="342"/>
      <c r="D21" s="171">
        <v>63</v>
      </c>
      <c r="E21" s="171">
        <v>0</v>
      </c>
      <c r="F21" s="176">
        <f>+E21/D21%</f>
        <v>0</v>
      </c>
    </row>
    <row r="22" spans="1:6" s="155" customFormat="1" ht="33" customHeight="1" x14ac:dyDescent="0.25">
      <c r="A22" s="169" t="s">
        <v>18</v>
      </c>
      <c r="B22" s="341" t="s">
        <v>26</v>
      </c>
      <c r="C22" s="342"/>
      <c r="D22" s="171"/>
      <c r="E22" s="171"/>
      <c r="F22" s="176"/>
    </row>
    <row r="23" spans="1:6" s="155" customFormat="1" ht="33" customHeight="1" x14ac:dyDescent="0.25">
      <c r="A23" s="169" t="s">
        <v>19</v>
      </c>
      <c r="B23" s="341" t="s">
        <v>27</v>
      </c>
      <c r="C23" s="342" t="s">
        <v>251</v>
      </c>
      <c r="D23" s="177">
        <v>516</v>
      </c>
      <c r="E23" s="178">
        <v>516</v>
      </c>
      <c r="F23" s="176">
        <f>+E23/D23%</f>
        <v>100</v>
      </c>
    </row>
    <row r="24" spans="1:6" s="155" customFormat="1" ht="33" customHeight="1" thickBot="1" x14ac:dyDescent="0.3">
      <c r="A24" s="169" t="s">
        <v>20</v>
      </c>
      <c r="B24" s="341" t="s">
        <v>252</v>
      </c>
      <c r="C24" s="342"/>
      <c r="D24" s="171"/>
      <c r="E24" s="171"/>
      <c r="F24" s="176"/>
    </row>
    <row r="25" spans="1:6" s="155" customFormat="1" ht="33" customHeight="1" thickBot="1" x14ac:dyDescent="0.3">
      <c r="A25" s="312" t="s">
        <v>25</v>
      </c>
      <c r="B25" s="313"/>
      <c r="C25" s="314"/>
      <c r="D25" s="179">
        <f>SUM(D19:D24)</f>
        <v>373400</v>
      </c>
      <c r="E25" s="179">
        <f>SUM(E19:E24)</f>
        <v>623382</v>
      </c>
      <c r="F25" s="180">
        <f>+E25/D25%</f>
        <v>166.9475093733262</v>
      </c>
    </row>
  </sheetData>
  <mergeCells count="16">
    <mergeCell ref="A25:C25"/>
    <mergeCell ref="A1:C1"/>
    <mergeCell ref="A3:F3"/>
    <mergeCell ref="A4:F4"/>
    <mergeCell ref="A5:F5"/>
    <mergeCell ref="B8:C8"/>
    <mergeCell ref="A9:A12"/>
    <mergeCell ref="B9:C12"/>
    <mergeCell ref="F9:F12"/>
    <mergeCell ref="D10:D12"/>
    <mergeCell ref="E10:E12"/>
    <mergeCell ref="A19:C19"/>
    <mergeCell ref="B21:C21"/>
    <mergeCell ref="B22:C22"/>
    <mergeCell ref="B23:C23"/>
    <mergeCell ref="B24:C2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5" fitToHeight="0" orientation="portrait" r:id="rId1"/>
  <headerFooter alignWithMargins="0">
    <oddFooter>&amp;C-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view="pageBreakPreview" topLeftCell="A61" zoomScaleNormal="100" zoomScaleSheetLayoutView="100" workbookViewId="0">
      <selection activeCell="F22" sqref="F22:F30"/>
    </sheetView>
  </sheetViews>
  <sheetFormatPr defaultColWidth="9.1796875" defaultRowHeight="14.5" x14ac:dyDescent="0.4"/>
  <cols>
    <col min="1" max="1" width="7.7265625" style="43" bestFit="1" customWidth="1"/>
    <col min="2" max="2" width="60.7265625" style="42" customWidth="1"/>
    <col min="3" max="4" width="14.7265625" style="41" customWidth="1"/>
    <col min="5" max="5" width="14.7265625" style="107" customWidth="1"/>
    <col min="6" max="6" width="10.81640625" style="41" bestFit="1" customWidth="1"/>
    <col min="7" max="16384" width="9.1796875" style="42"/>
  </cols>
  <sheetData>
    <row r="1" spans="1:6" ht="15" customHeight="1" x14ac:dyDescent="0.4">
      <c r="A1" s="301" t="s">
        <v>350</v>
      </c>
      <c r="B1" s="301"/>
      <c r="C1" s="39"/>
      <c r="D1" s="39"/>
      <c r="E1" s="40"/>
    </row>
    <row r="2" spans="1:6" ht="15" customHeight="1" x14ac:dyDescent="0.4">
      <c r="A2" s="10"/>
      <c r="B2" s="10"/>
      <c r="C2" s="39"/>
      <c r="D2" s="39"/>
      <c r="E2" s="40"/>
    </row>
    <row r="3" spans="1:6" ht="19.5" customHeight="1" x14ac:dyDescent="0.4">
      <c r="A3" s="343" t="s">
        <v>61</v>
      </c>
      <c r="B3" s="343"/>
      <c r="C3" s="343"/>
      <c r="D3" s="343"/>
      <c r="E3" s="343"/>
    </row>
    <row r="4" spans="1:6" ht="19.5" customHeight="1" x14ac:dyDescent="0.4">
      <c r="A4" s="344" t="s">
        <v>62</v>
      </c>
      <c r="B4" s="344"/>
      <c r="C4" s="344"/>
      <c r="D4" s="344"/>
      <c r="E4" s="344"/>
    </row>
    <row r="5" spans="1:6" ht="19.5" customHeight="1" x14ac:dyDescent="0.4">
      <c r="A5" s="344" t="s">
        <v>351</v>
      </c>
      <c r="B5" s="344"/>
      <c r="C5" s="344"/>
      <c r="D5" s="344"/>
      <c r="E5" s="344"/>
    </row>
    <row r="6" spans="1:6" ht="15" customHeight="1" x14ac:dyDescent="0.4">
      <c r="A6" s="345" t="s">
        <v>63</v>
      </c>
      <c r="B6" s="345"/>
      <c r="C6" s="345"/>
      <c r="D6" s="345"/>
      <c r="E6" s="345"/>
    </row>
    <row r="7" spans="1:6" ht="15" customHeight="1" x14ac:dyDescent="0.4">
      <c r="B7" s="44"/>
      <c r="C7" s="45"/>
      <c r="D7" s="45"/>
      <c r="E7" s="46" t="s">
        <v>0</v>
      </c>
    </row>
    <row r="8" spans="1:6" s="43" customFormat="1" ht="15" customHeight="1" thickBot="1" x14ac:dyDescent="0.45">
      <c r="A8" s="43" t="s">
        <v>1</v>
      </c>
      <c r="B8" s="47" t="s">
        <v>3</v>
      </c>
      <c r="C8" s="48" t="s">
        <v>2</v>
      </c>
      <c r="D8" s="48" t="s">
        <v>4</v>
      </c>
      <c r="E8" s="49" t="s">
        <v>5</v>
      </c>
      <c r="F8" s="292"/>
    </row>
    <row r="9" spans="1:6" s="54" customFormat="1" ht="26.5" thickBot="1" x14ac:dyDescent="0.3">
      <c r="A9" s="50" t="s">
        <v>33</v>
      </c>
      <c r="B9" s="51" t="s">
        <v>64</v>
      </c>
      <c r="C9" s="52" t="s">
        <v>28</v>
      </c>
      <c r="D9" s="52" t="s">
        <v>29</v>
      </c>
      <c r="E9" s="53" t="s">
        <v>65</v>
      </c>
      <c r="F9" s="293"/>
    </row>
    <row r="10" spans="1:6" x14ac:dyDescent="0.4">
      <c r="A10" s="55" t="s">
        <v>66</v>
      </c>
      <c r="B10" s="56" t="s">
        <v>67</v>
      </c>
      <c r="C10" s="57">
        <v>222352</v>
      </c>
      <c r="D10" s="57">
        <v>382794</v>
      </c>
      <c r="E10" s="58">
        <f>IF(C10=0,0,D10/C10%)</f>
        <v>172.1567604518961</v>
      </c>
    </row>
    <row r="11" spans="1:6" s="63" customFormat="1" x14ac:dyDescent="0.4">
      <c r="A11" s="59" t="s">
        <v>68</v>
      </c>
      <c r="B11" s="60" t="s">
        <v>69</v>
      </c>
      <c r="C11" s="61">
        <f>SUM(C12,C20)</f>
        <v>106441021</v>
      </c>
      <c r="D11" s="61">
        <f>SUM(D12,D20)</f>
        <v>108436967</v>
      </c>
      <c r="E11" s="62">
        <f t="shared" ref="E11:E74" si="0">IF(C11=0,0,D11/C11%)</f>
        <v>101.87516615422169</v>
      </c>
      <c r="F11" s="294"/>
    </row>
    <row r="12" spans="1:6" s="63" customFormat="1" x14ac:dyDescent="0.4">
      <c r="A12" s="59" t="s">
        <v>70</v>
      </c>
      <c r="B12" s="60" t="s">
        <v>71</v>
      </c>
      <c r="C12" s="61">
        <f>SUM(C13,C16:C17)</f>
        <v>86352015</v>
      </c>
      <c r="D12" s="61">
        <f>SUM(D13,D16:D17)</f>
        <v>85999482</v>
      </c>
      <c r="E12" s="62">
        <f t="shared" si="0"/>
        <v>99.591748959187569</v>
      </c>
      <c r="F12" s="294"/>
    </row>
    <row r="13" spans="1:6" s="63" customFormat="1" x14ac:dyDescent="0.4">
      <c r="A13" s="59" t="s">
        <v>72</v>
      </c>
      <c r="B13" s="60" t="s">
        <v>73</v>
      </c>
      <c r="C13" s="61">
        <f>SUM(C14:C15)</f>
        <v>59547469</v>
      </c>
      <c r="D13" s="61">
        <f>SUM(D14:D15)</f>
        <v>60436953</v>
      </c>
      <c r="E13" s="62">
        <f t="shared" si="0"/>
        <v>101.49373938966239</v>
      </c>
      <c r="F13" s="294"/>
    </row>
    <row r="14" spans="1:6" x14ac:dyDescent="0.4">
      <c r="A14" s="64" t="s">
        <v>74</v>
      </c>
      <c r="B14" s="65" t="s">
        <v>75</v>
      </c>
      <c r="C14" s="66">
        <v>55240644</v>
      </c>
      <c r="D14" s="66">
        <v>60166400</v>
      </c>
      <c r="E14" s="67">
        <f t="shared" si="0"/>
        <v>108.91690545823471</v>
      </c>
    </row>
    <row r="15" spans="1:6" x14ac:dyDescent="0.4">
      <c r="A15" s="64" t="s">
        <v>76</v>
      </c>
      <c r="B15" s="68" t="s">
        <v>77</v>
      </c>
      <c r="C15" s="66">
        <f>4306825</f>
        <v>4306825</v>
      </c>
      <c r="D15" s="66">
        <v>270553</v>
      </c>
      <c r="E15" s="67">
        <f t="shared" si="0"/>
        <v>6.2819594480853063</v>
      </c>
    </row>
    <row r="16" spans="1:6" s="63" customFormat="1" x14ac:dyDescent="0.4">
      <c r="A16" s="69" t="s">
        <v>78</v>
      </c>
      <c r="B16" s="70" t="s">
        <v>79</v>
      </c>
      <c r="C16" s="61"/>
      <c r="D16" s="61"/>
      <c r="E16" s="62">
        <f t="shared" si="0"/>
        <v>0</v>
      </c>
      <c r="F16" s="294"/>
    </row>
    <row r="17" spans="1:6" s="63" customFormat="1" x14ac:dyDescent="0.4">
      <c r="A17" s="59" t="s">
        <v>80</v>
      </c>
      <c r="B17" s="70" t="s">
        <v>81</v>
      </c>
      <c r="C17" s="61">
        <f>SUM(C18:C19)</f>
        <v>26804546</v>
      </c>
      <c r="D17" s="61">
        <f>SUM(D18:D19)</f>
        <v>25562529</v>
      </c>
      <c r="E17" s="62">
        <f t="shared" si="0"/>
        <v>95.366394192985013</v>
      </c>
      <c r="F17" s="294"/>
    </row>
    <row r="18" spans="1:6" x14ac:dyDescent="0.4">
      <c r="A18" s="64" t="s">
        <v>82</v>
      </c>
      <c r="B18" s="65" t="s">
        <v>75</v>
      </c>
      <c r="C18" s="66">
        <v>25287854</v>
      </c>
      <c r="D18" s="66">
        <v>25216612</v>
      </c>
      <c r="E18" s="67">
        <f t="shared" si="0"/>
        <v>99.718275817315302</v>
      </c>
    </row>
    <row r="19" spans="1:6" x14ac:dyDescent="0.4">
      <c r="A19" s="64" t="s">
        <v>83</v>
      </c>
      <c r="B19" s="68" t="s">
        <v>77</v>
      </c>
      <c r="C19" s="66">
        <v>1516692</v>
      </c>
      <c r="D19" s="66">
        <v>345917</v>
      </c>
      <c r="E19" s="67">
        <f t="shared" si="0"/>
        <v>22.807333328058697</v>
      </c>
    </row>
    <row r="20" spans="1:6" s="63" customFormat="1" x14ac:dyDescent="0.4">
      <c r="A20" s="59" t="s">
        <v>84</v>
      </c>
      <c r="B20" s="60" t="s">
        <v>85</v>
      </c>
      <c r="C20" s="61">
        <f>SUM(C21,C25)</f>
        <v>20089006</v>
      </c>
      <c r="D20" s="61">
        <f>SUM(D21,D25)</f>
        <v>22437485</v>
      </c>
      <c r="E20" s="62">
        <f t="shared" si="0"/>
        <v>111.69036934928488</v>
      </c>
      <c r="F20" s="294"/>
    </row>
    <row r="21" spans="1:6" s="63" customFormat="1" x14ac:dyDescent="0.4">
      <c r="A21" s="59" t="s">
        <v>86</v>
      </c>
      <c r="B21" s="60" t="s">
        <v>87</v>
      </c>
      <c r="C21" s="61">
        <f>SUM(C22:C24)</f>
        <v>17620424</v>
      </c>
      <c r="D21" s="61">
        <f>SUM(D22:D24)</f>
        <v>20094790</v>
      </c>
      <c r="E21" s="62">
        <f t="shared" si="0"/>
        <v>114.04260192603765</v>
      </c>
      <c r="F21" s="294"/>
    </row>
    <row r="22" spans="1:6" x14ac:dyDescent="0.4">
      <c r="A22" s="64" t="s">
        <v>88</v>
      </c>
      <c r="B22" s="65" t="s">
        <v>89</v>
      </c>
      <c r="C22" s="66">
        <v>3628955</v>
      </c>
      <c r="D22" s="66">
        <v>3789532</v>
      </c>
      <c r="E22" s="67">
        <f t="shared" si="0"/>
        <v>104.42488264527942</v>
      </c>
    </row>
    <row r="23" spans="1:6" x14ac:dyDescent="0.4">
      <c r="A23" s="64" t="s">
        <v>90</v>
      </c>
      <c r="B23" s="68" t="s">
        <v>91</v>
      </c>
      <c r="C23" s="66">
        <v>12381129</v>
      </c>
      <c r="D23" s="66">
        <v>16186765</v>
      </c>
      <c r="E23" s="67">
        <f t="shared" si="0"/>
        <v>130.7373907500681</v>
      </c>
    </row>
    <row r="24" spans="1:6" x14ac:dyDescent="0.4">
      <c r="A24" s="64" t="s">
        <v>92</v>
      </c>
      <c r="B24" s="68" t="s">
        <v>93</v>
      </c>
      <c r="C24" s="66">
        <v>1610340</v>
      </c>
      <c r="D24" s="66">
        <v>118493</v>
      </c>
      <c r="E24" s="67">
        <f t="shared" si="0"/>
        <v>7.3582597463889616</v>
      </c>
    </row>
    <row r="25" spans="1:6" s="63" customFormat="1" x14ac:dyDescent="0.4">
      <c r="A25" s="59" t="s">
        <v>94</v>
      </c>
      <c r="B25" s="60" t="s">
        <v>95</v>
      </c>
      <c r="C25" s="61">
        <f>SUM(C26:C29)</f>
        <v>2468582</v>
      </c>
      <c r="D25" s="61">
        <f>SUM(D26:D29)</f>
        <v>2342695</v>
      </c>
      <c r="E25" s="62">
        <f t="shared" si="0"/>
        <v>94.900432718054333</v>
      </c>
      <c r="F25" s="294"/>
    </row>
    <row r="26" spans="1:6" x14ac:dyDescent="0.4">
      <c r="A26" s="64" t="s">
        <v>96</v>
      </c>
      <c r="B26" s="65" t="s">
        <v>97</v>
      </c>
      <c r="C26" s="66">
        <v>2293650</v>
      </c>
      <c r="D26" s="66">
        <v>2311853</v>
      </c>
      <c r="E26" s="67">
        <f t="shared" si="0"/>
        <v>100.79362588014736</v>
      </c>
    </row>
    <row r="27" spans="1:6" x14ac:dyDescent="0.4">
      <c r="A27" s="64" t="s">
        <v>98</v>
      </c>
      <c r="B27" s="65" t="s">
        <v>99</v>
      </c>
      <c r="C27" s="66"/>
      <c r="D27" s="66"/>
      <c r="E27" s="67">
        <f t="shared" si="0"/>
        <v>0</v>
      </c>
    </row>
    <row r="28" spans="1:6" x14ac:dyDescent="0.4">
      <c r="A28" s="64" t="s">
        <v>100</v>
      </c>
      <c r="B28" s="68" t="s">
        <v>101</v>
      </c>
      <c r="C28" s="66">
        <v>174932</v>
      </c>
      <c r="D28" s="66">
        <v>30842</v>
      </c>
      <c r="E28" s="67">
        <f t="shared" si="0"/>
        <v>17.630850844899733</v>
      </c>
    </row>
    <row r="29" spans="1:6" x14ac:dyDescent="0.4">
      <c r="A29" s="64" t="s">
        <v>102</v>
      </c>
      <c r="B29" s="65" t="s">
        <v>103</v>
      </c>
      <c r="C29" s="66"/>
      <c r="D29" s="66"/>
      <c r="E29" s="67">
        <f t="shared" si="0"/>
        <v>0</v>
      </c>
    </row>
    <row r="30" spans="1:6" s="63" customFormat="1" x14ac:dyDescent="0.4">
      <c r="A30" s="59" t="s">
        <v>104</v>
      </c>
      <c r="B30" s="60" t="s">
        <v>105</v>
      </c>
      <c r="C30" s="61">
        <f>SUM(C31,C36)</f>
        <v>6509552</v>
      </c>
      <c r="D30" s="61">
        <f>SUM(D31,D36)</f>
        <v>5823362</v>
      </c>
      <c r="E30" s="62">
        <f t="shared" si="0"/>
        <v>89.458721583297901</v>
      </c>
      <c r="F30" s="294"/>
    </row>
    <row r="31" spans="1:6" s="63" customFormat="1" x14ac:dyDescent="0.4">
      <c r="A31" s="59" t="s">
        <v>106</v>
      </c>
      <c r="B31" s="60" t="s">
        <v>107</v>
      </c>
      <c r="C31" s="61">
        <f>SUM(C32:C33)</f>
        <v>6509552</v>
      </c>
      <c r="D31" s="61">
        <f>SUM(D32:D33)</f>
        <v>5823362</v>
      </c>
      <c r="E31" s="62">
        <f t="shared" si="0"/>
        <v>89.458721583297901</v>
      </c>
      <c r="F31" s="294"/>
    </row>
    <row r="32" spans="1:6" s="63" customFormat="1" x14ac:dyDescent="0.4">
      <c r="A32" s="59" t="s">
        <v>108</v>
      </c>
      <c r="B32" s="60" t="s">
        <v>109</v>
      </c>
      <c r="C32" s="61"/>
      <c r="D32" s="61"/>
      <c r="E32" s="67">
        <f t="shared" si="0"/>
        <v>0</v>
      </c>
      <c r="F32" s="294"/>
    </row>
    <row r="33" spans="1:6" s="63" customFormat="1" x14ac:dyDescent="0.4">
      <c r="A33" s="59" t="s">
        <v>110</v>
      </c>
      <c r="B33" s="60" t="s">
        <v>111</v>
      </c>
      <c r="C33" s="61">
        <f>SUM(C34:C35)</f>
        <v>6509552</v>
      </c>
      <c r="D33" s="61">
        <f>SUM(D34:D35)</f>
        <v>5823362</v>
      </c>
      <c r="E33" s="62">
        <f t="shared" si="0"/>
        <v>89.458721583297901</v>
      </c>
      <c r="F33" s="294"/>
    </row>
    <row r="34" spans="1:6" x14ac:dyDescent="0.4">
      <c r="A34" s="64" t="s">
        <v>112</v>
      </c>
      <c r="B34" s="65" t="s">
        <v>113</v>
      </c>
      <c r="C34" s="66">
        <v>6509552</v>
      </c>
      <c r="D34" s="66">
        <v>5823362</v>
      </c>
      <c r="E34" s="67">
        <f t="shared" si="0"/>
        <v>89.458721583297901</v>
      </c>
    </row>
    <row r="35" spans="1:6" x14ac:dyDescent="0.4">
      <c r="A35" s="64" t="s">
        <v>114</v>
      </c>
      <c r="B35" s="65" t="s">
        <v>115</v>
      </c>
      <c r="C35" s="66"/>
      <c r="D35" s="66"/>
      <c r="E35" s="67">
        <f t="shared" si="0"/>
        <v>0</v>
      </c>
    </row>
    <row r="36" spans="1:6" s="63" customFormat="1" x14ac:dyDescent="0.4">
      <c r="A36" s="59" t="s">
        <v>116</v>
      </c>
      <c r="B36" s="60" t="s">
        <v>117</v>
      </c>
      <c r="C36" s="61">
        <f>SUM(C37:C38)</f>
        <v>0</v>
      </c>
      <c r="D36" s="61">
        <f>SUM(D37:D38)</f>
        <v>0</v>
      </c>
      <c r="E36" s="62">
        <f t="shared" si="0"/>
        <v>0</v>
      </c>
      <c r="F36" s="294"/>
    </row>
    <row r="37" spans="1:6" x14ac:dyDescent="0.4">
      <c r="A37" s="64" t="s">
        <v>118</v>
      </c>
      <c r="B37" s="65" t="s">
        <v>119</v>
      </c>
      <c r="C37" s="66"/>
      <c r="D37" s="66"/>
      <c r="E37" s="67">
        <f t="shared" si="0"/>
        <v>0</v>
      </c>
    </row>
    <row r="38" spans="1:6" x14ac:dyDescent="0.4">
      <c r="A38" s="64" t="s">
        <v>120</v>
      </c>
      <c r="B38" s="65" t="s">
        <v>115</v>
      </c>
      <c r="C38" s="66"/>
      <c r="D38" s="66"/>
      <c r="E38" s="67">
        <f t="shared" si="0"/>
        <v>0</v>
      </c>
    </row>
    <row r="39" spans="1:6" s="63" customFormat="1" x14ac:dyDescent="0.4">
      <c r="A39" s="59" t="s">
        <v>121</v>
      </c>
      <c r="B39" s="70" t="s">
        <v>122</v>
      </c>
      <c r="C39" s="61">
        <v>4266761</v>
      </c>
      <c r="D39" s="61">
        <v>4576086</v>
      </c>
      <c r="E39" s="62">
        <f t="shared" si="0"/>
        <v>107.24964440239329</v>
      </c>
      <c r="F39" s="294"/>
    </row>
    <row r="40" spans="1:6" s="75" customFormat="1" ht="29" x14ac:dyDescent="0.25">
      <c r="A40" s="71" t="s">
        <v>123</v>
      </c>
      <c r="B40" s="72" t="s">
        <v>124</v>
      </c>
      <c r="C40" s="73">
        <f>SUM(C10:C11,C30,C39)</f>
        <v>117439686</v>
      </c>
      <c r="D40" s="73">
        <f>SUM(D10:D11,D30,D39)</f>
        <v>119219209</v>
      </c>
      <c r="E40" s="74">
        <f t="shared" si="0"/>
        <v>101.51526546145567</v>
      </c>
      <c r="F40" s="295"/>
    </row>
    <row r="41" spans="1:6" x14ac:dyDescent="0.4">
      <c r="A41" s="64" t="s">
        <v>125</v>
      </c>
      <c r="B41" s="76" t="s">
        <v>126</v>
      </c>
      <c r="C41" s="66">
        <v>164348</v>
      </c>
      <c r="D41" s="66">
        <v>190508</v>
      </c>
      <c r="E41" s="67">
        <f t="shared" si="0"/>
        <v>115.91744347360479</v>
      </c>
    </row>
    <row r="42" spans="1:6" x14ac:dyDescent="0.4">
      <c r="A42" s="64" t="s">
        <v>127</v>
      </c>
      <c r="B42" s="76" t="s">
        <v>128</v>
      </c>
      <c r="C42" s="66"/>
      <c r="D42" s="66">
        <v>1500000</v>
      </c>
      <c r="E42" s="67">
        <f t="shared" si="0"/>
        <v>0</v>
      </c>
    </row>
    <row r="43" spans="1:6" s="44" customFormat="1" ht="22.5" customHeight="1" x14ac:dyDescent="0.25">
      <c r="A43" s="71" t="s">
        <v>129</v>
      </c>
      <c r="B43" s="72" t="s">
        <v>130</v>
      </c>
      <c r="C43" s="73">
        <f>SUM(C41:C42)</f>
        <v>164348</v>
      </c>
      <c r="D43" s="73">
        <f>SUM(D41:D42)</f>
        <v>1690508</v>
      </c>
      <c r="E43" s="74">
        <f t="shared" si="0"/>
        <v>1028.6148903546134</v>
      </c>
      <c r="F43" s="45"/>
    </row>
    <row r="44" spans="1:6" x14ac:dyDescent="0.4">
      <c r="A44" s="64" t="s">
        <v>131</v>
      </c>
      <c r="B44" s="77" t="s">
        <v>132</v>
      </c>
      <c r="C44" s="66"/>
      <c r="D44" s="66"/>
      <c r="E44" s="67">
        <f t="shared" si="0"/>
        <v>0</v>
      </c>
    </row>
    <row r="45" spans="1:6" x14ac:dyDescent="0.4">
      <c r="A45" s="64" t="s">
        <v>133</v>
      </c>
      <c r="B45" s="77" t="s">
        <v>134</v>
      </c>
      <c r="C45" s="66">
        <v>3352</v>
      </c>
      <c r="D45" s="66">
        <v>6518</v>
      </c>
      <c r="E45" s="67">
        <f t="shared" si="0"/>
        <v>194.45107398568018</v>
      </c>
    </row>
    <row r="46" spans="1:6" x14ac:dyDescent="0.4">
      <c r="A46" s="64" t="s">
        <v>135</v>
      </c>
      <c r="B46" s="77" t="s">
        <v>136</v>
      </c>
      <c r="C46" s="66">
        <v>16433614</v>
      </c>
      <c r="D46" s="66">
        <v>13796640</v>
      </c>
      <c r="E46" s="67">
        <f t="shared" si="0"/>
        <v>83.953779126125269</v>
      </c>
    </row>
    <row r="47" spans="1:6" x14ac:dyDescent="0.4">
      <c r="A47" s="64" t="s">
        <v>137</v>
      </c>
      <c r="B47" s="76" t="s">
        <v>138</v>
      </c>
      <c r="C47" s="66">
        <v>82919</v>
      </c>
      <c r="D47" s="66">
        <v>119037</v>
      </c>
      <c r="E47" s="67">
        <f t="shared" si="0"/>
        <v>143.55817122734234</v>
      </c>
    </row>
    <row r="48" spans="1:6" s="75" customFormat="1" ht="22.9" customHeight="1" x14ac:dyDescent="0.25">
      <c r="A48" s="71" t="s">
        <v>139</v>
      </c>
      <c r="B48" s="72" t="s">
        <v>140</v>
      </c>
      <c r="C48" s="73">
        <f>SUM(C44:C47)</f>
        <v>16519885</v>
      </c>
      <c r="D48" s="73">
        <f>SUM(D44:D47)</f>
        <v>13922195</v>
      </c>
      <c r="E48" s="74">
        <f t="shared" si="0"/>
        <v>84.275374798311248</v>
      </c>
      <c r="F48" s="295"/>
    </row>
    <row r="49" spans="1:6" x14ac:dyDescent="0.4">
      <c r="A49" s="78" t="s">
        <v>141</v>
      </c>
      <c r="B49" s="77" t="s">
        <v>142</v>
      </c>
      <c r="C49" s="66">
        <v>588207</v>
      </c>
      <c r="D49" s="66">
        <v>393756</v>
      </c>
      <c r="E49" s="67">
        <f t="shared" si="0"/>
        <v>66.941739897689075</v>
      </c>
    </row>
    <row r="50" spans="1:6" x14ac:dyDescent="0.4">
      <c r="A50" s="78" t="s">
        <v>143</v>
      </c>
      <c r="B50" s="77" t="s">
        <v>144</v>
      </c>
      <c r="C50" s="66">
        <v>5570109</v>
      </c>
      <c r="D50" s="66">
        <v>6001103</v>
      </c>
      <c r="E50" s="67">
        <f t="shared" si="0"/>
        <v>107.73762236968793</v>
      </c>
    </row>
    <row r="51" spans="1:6" x14ac:dyDescent="0.4">
      <c r="A51" s="64" t="s">
        <v>145</v>
      </c>
      <c r="B51" s="76" t="s">
        <v>146</v>
      </c>
      <c r="C51" s="66">
        <v>570260</v>
      </c>
      <c r="D51" s="66">
        <v>219985</v>
      </c>
      <c r="E51" s="67">
        <f t="shared" si="0"/>
        <v>38.576263458773191</v>
      </c>
    </row>
    <row r="52" spans="1:6" s="75" customFormat="1" ht="22.5" customHeight="1" x14ac:dyDescent="0.25">
      <c r="A52" s="71" t="s">
        <v>147</v>
      </c>
      <c r="B52" s="79" t="s">
        <v>148</v>
      </c>
      <c r="C52" s="73">
        <f>SUM(C49,C50,C51)</f>
        <v>6728576</v>
      </c>
      <c r="D52" s="73">
        <f>SUM(D49,D50,D51)</f>
        <v>6614844</v>
      </c>
      <c r="E52" s="74">
        <f t="shared" si="0"/>
        <v>98.309716647326283</v>
      </c>
      <c r="F52" s="295"/>
    </row>
    <row r="53" spans="1:6" x14ac:dyDescent="0.4">
      <c r="A53" s="64" t="s">
        <v>149</v>
      </c>
      <c r="B53" s="76" t="s">
        <v>150</v>
      </c>
      <c r="C53" s="66">
        <v>372958</v>
      </c>
      <c r="D53" s="66">
        <v>228093</v>
      </c>
      <c r="E53" s="67">
        <f t="shared" si="0"/>
        <v>61.157824741659923</v>
      </c>
    </row>
    <row r="54" spans="1:6" x14ac:dyDescent="0.4">
      <c r="A54" s="64" t="s">
        <v>151</v>
      </c>
      <c r="B54" s="76" t="s">
        <v>152</v>
      </c>
      <c r="C54" s="66">
        <v>-154752</v>
      </c>
      <c r="D54" s="66">
        <v>-114102</v>
      </c>
      <c r="E54" s="67">
        <f t="shared" si="0"/>
        <v>73.732165012406952</v>
      </c>
    </row>
    <row r="55" spans="1:6" ht="15" customHeight="1" x14ac:dyDescent="0.4">
      <c r="A55" s="78" t="s">
        <v>153</v>
      </c>
      <c r="B55" s="77" t="s">
        <v>154</v>
      </c>
      <c r="C55" s="66">
        <v>2586</v>
      </c>
      <c r="D55" s="66">
        <v>58</v>
      </c>
      <c r="E55" s="67">
        <f t="shared" si="0"/>
        <v>2.2428460943542152</v>
      </c>
    </row>
    <row r="56" spans="1:6" s="75" customFormat="1" ht="22.5" customHeight="1" x14ac:dyDescent="0.25">
      <c r="A56" s="71" t="s">
        <v>155</v>
      </c>
      <c r="B56" s="79" t="s">
        <v>156</v>
      </c>
      <c r="C56" s="73">
        <f>SUM(C53:C55)</f>
        <v>220792</v>
      </c>
      <c r="D56" s="73">
        <f>SUM(D53:D55)</f>
        <v>114049</v>
      </c>
      <c r="E56" s="74">
        <f t="shared" si="0"/>
        <v>51.654498351389542</v>
      </c>
      <c r="F56" s="295"/>
    </row>
    <row r="57" spans="1:6" s="63" customFormat="1" ht="22.5" customHeight="1" thickBot="1" x14ac:dyDescent="0.45">
      <c r="A57" s="80" t="s">
        <v>157</v>
      </c>
      <c r="B57" s="81" t="s">
        <v>158</v>
      </c>
      <c r="C57" s="82">
        <f>94650+1</f>
        <v>94651</v>
      </c>
      <c r="D57" s="82">
        <v>146862</v>
      </c>
      <c r="E57" s="83">
        <f t="shared" si="0"/>
        <v>155.16159364401855</v>
      </c>
      <c r="F57" s="294"/>
    </row>
    <row r="58" spans="1:6" s="44" customFormat="1" ht="30" customHeight="1" thickBot="1" x14ac:dyDescent="0.3">
      <c r="A58" s="84" t="s">
        <v>159</v>
      </c>
      <c r="B58" s="85" t="s">
        <v>160</v>
      </c>
      <c r="C58" s="86">
        <f>SUM(C40,C43,C48,C52,C56:C57)</f>
        <v>141167938</v>
      </c>
      <c r="D58" s="86">
        <f>SUM(D40,D43,D48,D52,D56:D57)</f>
        <v>141707667</v>
      </c>
      <c r="E58" s="87">
        <f t="shared" si="0"/>
        <v>100.38233114944273</v>
      </c>
      <c r="F58" s="45"/>
    </row>
    <row r="59" spans="1:6" s="44" customFormat="1" ht="30" customHeight="1" thickBot="1" x14ac:dyDescent="0.3">
      <c r="A59" s="88"/>
      <c r="B59" s="89"/>
      <c r="C59" s="90"/>
      <c r="D59" s="90"/>
      <c r="E59" s="91"/>
      <c r="F59" s="45"/>
    </row>
    <row r="60" spans="1:6" s="54" customFormat="1" ht="26.5" thickBot="1" x14ac:dyDescent="0.3">
      <c r="A60" s="50" t="s">
        <v>33</v>
      </c>
      <c r="B60" s="51" t="s">
        <v>161</v>
      </c>
      <c r="C60" s="52" t="s">
        <v>29</v>
      </c>
      <c r="D60" s="52" t="s">
        <v>29</v>
      </c>
      <c r="E60" s="53" t="s">
        <v>65</v>
      </c>
      <c r="F60" s="293"/>
    </row>
    <row r="61" spans="1:6" x14ac:dyDescent="0.4">
      <c r="A61" s="55" t="s">
        <v>162</v>
      </c>
      <c r="B61" s="56" t="s">
        <v>163</v>
      </c>
      <c r="C61" s="57">
        <v>83998213</v>
      </c>
      <c r="D61" s="57">
        <v>83998213</v>
      </c>
      <c r="E61" s="58">
        <f t="shared" si="0"/>
        <v>100</v>
      </c>
    </row>
    <row r="62" spans="1:6" x14ac:dyDescent="0.4">
      <c r="A62" s="64" t="s">
        <v>164</v>
      </c>
      <c r="B62" s="76" t="s">
        <v>165</v>
      </c>
      <c r="C62" s="66">
        <v>972039</v>
      </c>
      <c r="D62" s="66">
        <v>941871</v>
      </c>
      <c r="E62" s="67">
        <f t="shared" si="0"/>
        <v>96.896420822621323</v>
      </c>
    </row>
    <row r="63" spans="1:6" x14ac:dyDescent="0.4">
      <c r="A63" s="55" t="s">
        <v>166</v>
      </c>
      <c r="B63" s="76" t="s">
        <v>167</v>
      </c>
      <c r="C63" s="66">
        <v>999741</v>
      </c>
      <c r="D63" s="66">
        <v>999741</v>
      </c>
      <c r="E63" s="67">
        <f t="shared" si="0"/>
        <v>100</v>
      </c>
    </row>
    <row r="64" spans="1:6" x14ac:dyDescent="0.4">
      <c r="A64" s="64" t="s">
        <v>168</v>
      </c>
      <c r="B64" s="76" t="s">
        <v>169</v>
      </c>
      <c r="C64" s="66">
        <v>-8389995</v>
      </c>
      <c r="D64" s="66">
        <v>-12475448</v>
      </c>
      <c r="E64" s="67">
        <f t="shared" si="0"/>
        <v>148.69434367958505</v>
      </c>
    </row>
    <row r="65" spans="1:6" x14ac:dyDescent="0.4">
      <c r="A65" s="55" t="s">
        <v>170</v>
      </c>
      <c r="B65" s="76" t="s">
        <v>171</v>
      </c>
      <c r="C65" s="66"/>
      <c r="D65" s="66"/>
      <c r="E65" s="67"/>
    </row>
    <row r="66" spans="1:6" ht="15" thickBot="1" x14ac:dyDescent="0.45">
      <c r="A66" s="92" t="s">
        <v>172</v>
      </c>
      <c r="B66" s="93" t="s">
        <v>173</v>
      </c>
      <c r="C66" s="94">
        <v>-3873463</v>
      </c>
      <c r="D66" s="94">
        <v>-1971140</v>
      </c>
      <c r="E66" s="95">
        <f t="shared" si="0"/>
        <v>50.888313635627867</v>
      </c>
    </row>
    <row r="67" spans="1:6" s="44" customFormat="1" ht="22.5" customHeight="1" thickBot="1" x14ac:dyDescent="0.3">
      <c r="A67" s="88" t="s">
        <v>174</v>
      </c>
      <c r="B67" s="89" t="s">
        <v>175</v>
      </c>
      <c r="C67" s="90">
        <v>73706535</v>
      </c>
      <c r="D67" s="90">
        <f>SUM(D61:D66)</f>
        <v>71493237</v>
      </c>
      <c r="E67" s="91">
        <f t="shared" si="0"/>
        <v>96.997148217590208</v>
      </c>
      <c r="F67" s="45"/>
    </row>
    <row r="68" spans="1:6" s="100" customFormat="1" x14ac:dyDescent="0.25">
      <c r="A68" s="96" t="s">
        <v>176</v>
      </c>
      <c r="B68" s="97" t="s">
        <v>177</v>
      </c>
      <c r="C68" s="98">
        <v>1561349</v>
      </c>
      <c r="D68" s="98">
        <v>32948</v>
      </c>
      <c r="E68" s="99">
        <f t="shared" si="0"/>
        <v>2.1102264772321884</v>
      </c>
      <c r="F68" s="296"/>
    </row>
    <row r="69" spans="1:6" x14ac:dyDescent="0.4">
      <c r="A69" s="101" t="s">
        <v>178</v>
      </c>
      <c r="B69" s="102" t="s">
        <v>179</v>
      </c>
      <c r="C69" s="57">
        <v>1757520</v>
      </c>
      <c r="D69" s="57">
        <v>1917855</v>
      </c>
      <c r="E69" s="58">
        <f t="shared" si="0"/>
        <v>109.12279803359279</v>
      </c>
    </row>
    <row r="70" spans="1:6" x14ac:dyDescent="0.4">
      <c r="A70" s="64" t="s">
        <v>180</v>
      </c>
      <c r="B70" s="103" t="s">
        <v>181</v>
      </c>
      <c r="C70" s="66">
        <v>733301</v>
      </c>
      <c r="D70" s="66">
        <v>844908</v>
      </c>
      <c r="E70" s="67">
        <f t="shared" si="0"/>
        <v>115.21980741878164</v>
      </c>
    </row>
    <row r="71" spans="1:6" s="44" customFormat="1" ht="22.5" customHeight="1" x14ac:dyDescent="0.25">
      <c r="A71" s="71" t="s">
        <v>182</v>
      </c>
      <c r="B71" s="104" t="s">
        <v>183</v>
      </c>
      <c r="C71" s="73">
        <v>4052170</v>
      </c>
      <c r="D71" s="73">
        <f>SUM(D68:D70)</f>
        <v>2795711</v>
      </c>
      <c r="E71" s="74">
        <f t="shared" si="0"/>
        <v>68.992934649829607</v>
      </c>
      <c r="F71" s="45"/>
    </row>
    <row r="72" spans="1:6" s="44" customFormat="1" ht="22.5" customHeight="1" x14ac:dyDescent="0.25">
      <c r="A72" s="71" t="s">
        <v>184</v>
      </c>
      <c r="B72" s="104" t="s">
        <v>185</v>
      </c>
      <c r="C72" s="73"/>
      <c r="D72" s="73"/>
      <c r="E72" s="74"/>
      <c r="F72" s="45"/>
    </row>
    <row r="73" spans="1:6" s="44" customFormat="1" ht="22.5" customHeight="1" thickBot="1" x14ac:dyDescent="0.3">
      <c r="A73" s="80" t="s">
        <v>186</v>
      </c>
      <c r="B73" s="105" t="s">
        <v>187</v>
      </c>
      <c r="C73" s="82">
        <v>63409233</v>
      </c>
      <c r="D73" s="82">
        <v>67418719</v>
      </c>
      <c r="E73" s="83">
        <f t="shared" si="0"/>
        <v>106.32318955821466</v>
      </c>
      <c r="F73" s="45"/>
    </row>
    <row r="74" spans="1:6" s="44" customFormat="1" ht="30" customHeight="1" thickBot="1" x14ac:dyDescent="0.3">
      <c r="A74" s="84" t="s">
        <v>188</v>
      </c>
      <c r="B74" s="85" t="s">
        <v>189</v>
      </c>
      <c r="C74" s="86">
        <f>SUM(C67,C71:C73)</f>
        <v>141167938</v>
      </c>
      <c r="D74" s="86">
        <f>SUM(D67,D71:D73)</f>
        <v>141707667</v>
      </c>
      <c r="E74" s="106">
        <f t="shared" si="0"/>
        <v>100.38233114944273</v>
      </c>
      <c r="F74" s="45"/>
    </row>
  </sheetData>
  <mergeCells count="5">
    <mergeCell ref="A1:B1"/>
    <mergeCell ref="A3:E3"/>
    <mergeCell ref="A4:E4"/>
    <mergeCell ref="A5:E5"/>
    <mergeCell ref="A6:E6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9" fitToHeight="0" orientation="portrait" r:id="rId1"/>
  <headerFooter alignWithMargins="0">
    <oddFooter>&amp;C- &amp;P -</oddFooter>
  </headerFooter>
  <rowBreaks count="1" manualBreakCount="1">
    <brk id="52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5"/>
  <sheetViews>
    <sheetView view="pageBreakPreview" topLeftCell="A88" zoomScaleNormal="100" zoomScaleSheetLayoutView="70" workbookViewId="0">
      <selection activeCell="D101" sqref="D101"/>
    </sheetView>
  </sheetViews>
  <sheetFormatPr defaultColWidth="10.26953125" defaultRowHeight="14.5" x14ac:dyDescent="0.25"/>
  <cols>
    <col min="1" max="1" width="88.81640625" style="109" customWidth="1"/>
    <col min="2" max="2" width="8.7265625" style="109" customWidth="1"/>
    <col min="3" max="3" width="14.7265625" style="133" customWidth="1"/>
    <col min="4" max="16384" width="10.26953125" style="109"/>
  </cols>
  <sheetData>
    <row r="1" spans="1:3" ht="15.5" x14ac:dyDescent="0.25">
      <c r="A1" s="301" t="s">
        <v>352</v>
      </c>
      <c r="B1" s="301"/>
      <c r="C1" s="108"/>
    </row>
    <row r="2" spans="1:3" ht="15.5" x14ac:dyDescent="0.25">
      <c r="A2" s="10"/>
      <c r="B2" s="10"/>
      <c r="C2" s="108"/>
    </row>
    <row r="3" spans="1:3" ht="19.899999999999999" customHeight="1" x14ac:dyDescent="0.25">
      <c r="A3" s="344" t="s">
        <v>61</v>
      </c>
      <c r="B3" s="344"/>
      <c r="C3" s="344"/>
    </row>
    <row r="4" spans="1:3" ht="19.899999999999999" customHeight="1" x14ac:dyDescent="0.25">
      <c r="A4" s="344" t="s">
        <v>62</v>
      </c>
      <c r="B4" s="344"/>
      <c r="C4" s="344"/>
    </row>
    <row r="5" spans="1:3" ht="19.899999999999999" customHeight="1" x14ac:dyDescent="0.25">
      <c r="A5" s="344" t="s">
        <v>351</v>
      </c>
      <c r="B5" s="344"/>
      <c r="C5" s="344"/>
    </row>
    <row r="6" spans="1:3" ht="15.5" x14ac:dyDescent="0.25">
      <c r="A6" s="345" t="s">
        <v>63</v>
      </c>
      <c r="B6" s="345"/>
      <c r="C6" s="345"/>
    </row>
    <row r="7" spans="1:3" s="42" customFormat="1" x14ac:dyDescent="0.4">
      <c r="B7" s="44"/>
      <c r="C7" s="46" t="s">
        <v>0</v>
      </c>
    </row>
    <row r="8" spans="1:3" s="43" customFormat="1" ht="15" thickBot="1" x14ac:dyDescent="0.45">
      <c r="A8" s="43" t="s">
        <v>1</v>
      </c>
      <c r="B8" s="47" t="s">
        <v>3</v>
      </c>
      <c r="C8" s="48" t="s">
        <v>2</v>
      </c>
    </row>
    <row r="9" spans="1:3" ht="25" customHeight="1" x14ac:dyDescent="0.25">
      <c r="A9" s="360" t="s">
        <v>30</v>
      </c>
      <c r="B9" s="351" t="s">
        <v>190</v>
      </c>
      <c r="C9" s="362" t="s">
        <v>191</v>
      </c>
    </row>
    <row r="10" spans="1:3" ht="17.25" customHeight="1" thickBot="1" x14ac:dyDescent="0.3">
      <c r="A10" s="361"/>
      <c r="B10" s="350"/>
      <c r="C10" s="363"/>
    </row>
    <row r="11" spans="1:3" ht="15.75" customHeight="1" x14ac:dyDescent="0.25">
      <c r="A11" s="354" t="s">
        <v>192</v>
      </c>
      <c r="B11" s="355"/>
      <c r="C11" s="356"/>
    </row>
    <row r="12" spans="1:3" ht="15.75" customHeight="1" thickBot="1" x14ac:dyDescent="0.3">
      <c r="A12" s="357" t="s">
        <v>193</v>
      </c>
      <c r="B12" s="358"/>
      <c r="C12" s="359"/>
    </row>
    <row r="13" spans="1:3" ht="15" thickBot="1" x14ac:dyDescent="0.3">
      <c r="A13" s="110" t="s">
        <v>194</v>
      </c>
      <c r="B13" s="111">
        <v>1</v>
      </c>
      <c r="C13" s="112">
        <f>C14+C15</f>
        <v>1139285</v>
      </c>
    </row>
    <row r="14" spans="1:3" x14ac:dyDescent="0.25">
      <c r="A14" s="113" t="s">
        <v>195</v>
      </c>
      <c r="B14" s="114">
        <v>2</v>
      </c>
      <c r="C14" s="115">
        <v>1139285</v>
      </c>
    </row>
    <row r="15" spans="1:3" ht="15" thickBot="1" x14ac:dyDescent="0.3">
      <c r="A15" s="116" t="s">
        <v>196</v>
      </c>
      <c r="B15" s="117">
        <v>3</v>
      </c>
      <c r="C15" s="118"/>
    </row>
    <row r="16" spans="1:3" ht="15" thickBot="1" x14ac:dyDescent="0.3">
      <c r="A16" s="110" t="s">
        <v>197</v>
      </c>
      <c r="B16" s="111">
        <v>4</v>
      </c>
      <c r="C16" s="112">
        <f>C17+C20+C23</f>
        <v>2849714</v>
      </c>
    </row>
    <row r="17" spans="1:3" x14ac:dyDescent="0.25">
      <c r="A17" s="119" t="s">
        <v>198</v>
      </c>
      <c r="B17" s="120">
        <v>5</v>
      </c>
      <c r="C17" s="121">
        <f>+C18+C19</f>
        <v>105093</v>
      </c>
    </row>
    <row r="18" spans="1:3" x14ac:dyDescent="0.25">
      <c r="A18" s="113" t="s">
        <v>195</v>
      </c>
      <c r="B18" s="114">
        <v>6</v>
      </c>
      <c r="C18" s="115">
        <v>105093</v>
      </c>
    </row>
    <row r="19" spans="1:3" x14ac:dyDescent="0.25">
      <c r="A19" s="122" t="s">
        <v>196</v>
      </c>
      <c r="B19" s="123">
        <v>7</v>
      </c>
      <c r="C19" s="124"/>
    </row>
    <row r="20" spans="1:3" x14ac:dyDescent="0.25">
      <c r="A20" s="122" t="s">
        <v>199</v>
      </c>
      <c r="B20" s="123">
        <v>8</v>
      </c>
      <c r="C20" s="124">
        <f>+C21+C22</f>
        <v>2744621</v>
      </c>
    </row>
    <row r="21" spans="1:3" x14ac:dyDescent="0.25">
      <c r="A21" s="122" t="s">
        <v>195</v>
      </c>
      <c r="B21" s="123">
        <v>9</v>
      </c>
      <c r="C21" s="124">
        <v>2744621</v>
      </c>
    </row>
    <row r="22" spans="1:3" x14ac:dyDescent="0.25">
      <c r="A22" s="122" t="s">
        <v>196</v>
      </c>
      <c r="B22" s="123">
        <v>10</v>
      </c>
      <c r="C22" s="124"/>
    </row>
    <row r="23" spans="1:3" x14ac:dyDescent="0.25">
      <c r="A23" s="122" t="s">
        <v>200</v>
      </c>
      <c r="B23" s="123">
        <v>11</v>
      </c>
      <c r="C23" s="124">
        <f>+C24+C25</f>
        <v>0</v>
      </c>
    </row>
    <row r="24" spans="1:3" x14ac:dyDescent="0.25">
      <c r="A24" s="122" t="s">
        <v>195</v>
      </c>
      <c r="B24" s="123">
        <v>12</v>
      </c>
      <c r="C24" s="124"/>
    </row>
    <row r="25" spans="1:3" ht="15" thickBot="1" x14ac:dyDescent="0.3">
      <c r="A25" s="116" t="s">
        <v>196</v>
      </c>
      <c r="B25" s="117">
        <v>13</v>
      </c>
      <c r="C25" s="118"/>
    </row>
    <row r="26" spans="1:3" ht="15" thickBot="1" x14ac:dyDescent="0.3">
      <c r="A26" s="125" t="s">
        <v>201</v>
      </c>
      <c r="B26" s="111">
        <v>14</v>
      </c>
      <c r="C26" s="112">
        <f>C27+C28</f>
        <v>83112</v>
      </c>
    </row>
    <row r="27" spans="1:3" x14ac:dyDescent="0.25">
      <c r="A27" s="113" t="s">
        <v>195</v>
      </c>
      <c r="B27" s="114">
        <v>15</v>
      </c>
      <c r="C27" s="115">
        <v>83112</v>
      </c>
    </row>
    <row r="28" spans="1:3" ht="15" thickBot="1" x14ac:dyDescent="0.3">
      <c r="A28" s="126" t="s">
        <v>196</v>
      </c>
      <c r="B28" s="127">
        <v>16</v>
      </c>
      <c r="C28" s="128"/>
    </row>
    <row r="29" spans="1:3" ht="30" customHeight="1" thickBot="1" x14ac:dyDescent="0.3">
      <c r="A29" s="129" t="s">
        <v>202</v>
      </c>
      <c r="B29" s="130">
        <v>17</v>
      </c>
      <c r="C29" s="131">
        <f>C13+C16+C26</f>
        <v>4072111</v>
      </c>
    </row>
    <row r="30" spans="1:3" x14ac:dyDescent="0.25">
      <c r="B30" s="132"/>
    </row>
    <row r="31" spans="1:3" x14ac:dyDescent="0.25">
      <c r="B31" s="132"/>
    </row>
    <row r="32" spans="1:3" x14ac:dyDescent="0.25">
      <c r="B32" s="132"/>
    </row>
    <row r="33" spans="1:3" s="42" customFormat="1" x14ac:dyDescent="0.4">
      <c r="B33" s="44"/>
      <c r="C33" s="46" t="s">
        <v>0</v>
      </c>
    </row>
    <row r="34" spans="1:3" s="43" customFormat="1" ht="15" thickBot="1" x14ac:dyDescent="0.45">
      <c r="A34" s="43" t="s">
        <v>1</v>
      </c>
      <c r="B34" s="47" t="s">
        <v>3</v>
      </c>
      <c r="C34" s="48" t="s">
        <v>2</v>
      </c>
    </row>
    <row r="35" spans="1:3" ht="25" customHeight="1" x14ac:dyDescent="0.25">
      <c r="A35" s="360" t="s">
        <v>30</v>
      </c>
      <c r="B35" s="351" t="s">
        <v>190</v>
      </c>
      <c r="C35" s="352" t="s">
        <v>203</v>
      </c>
    </row>
    <row r="36" spans="1:3" ht="17.25" customHeight="1" thickBot="1" x14ac:dyDescent="0.3">
      <c r="A36" s="361"/>
      <c r="B36" s="350"/>
      <c r="C36" s="353"/>
    </row>
    <row r="37" spans="1:3" ht="15.75" customHeight="1" x14ac:dyDescent="0.25">
      <c r="A37" s="354" t="s">
        <v>192</v>
      </c>
      <c r="B37" s="355"/>
      <c r="C37" s="356"/>
    </row>
    <row r="38" spans="1:3" ht="15.75" customHeight="1" thickBot="1" x14ac:dyDescent="0.3">
      <c r="A38" s="357" t="s">
        <v>204</v>
      </c>
      <c r="B38" s="358"/>
      <c r="C38" s="359"/>
    </row>
    <row r="39" spans="1:3" ht="15" thickBot="1" x14ac:dyDescent="0.3">
      <c r="A39" s="110" t="s">
        <v>205</v>
      </c>
      <c r="B39" s="111">
        <v>1</v>
      </c>
      <c r="C39" s="112">
        <v>26418</v>
      </c>
    </row>
    <row r="40" spans="1:3" ht="15" thickBot="1" x14ac:dyDescent="0.3">
      <c r="A40" s="110" t="s">
        <v>206</v>
      </c>
      <c r="B40" s="111">
        <v>2</v>
      </c>
      <c r="C40" s="112">
        <f>SUM(C41:C43)</f>
        <v>1323341</v>
      </c>
    </row>
    <row r="41" spans="1:3" x14ac:dyDescent="0.25">
      <c r="A41" s="119" t="s">
        <v>75</v>
      </c>
      <c r="B41" s="120">
        <v>3</v>
      </c>
      <c r="C41" s="121">
        <v>11178</v>
      </c>
    </row>
    <row r="42" spans="1:3" x14ac:dyDescent="0.25">
      <c r="A42" s="122" t="s">
        <v>207</v>
      </c>
      <c r="B42" s="123">
        <v>4</v>
      </c>
      <c r="C42" s="124">
        <v>1312163</v>
      </c>
    </row>
    <row r="43" spans="1:3" ht="15" thickBot="1" x14ac:dyDescent="0.3">
      <c r="A43" s="122" t="s">
        <v>208</v>
      </c>
      <c r="B43" s="123">
        <v>5</v>
      </c>
      <c r="C43" s="124"/>
    </row>
    <row r="44" spans="1:3" ht="15" thickBot="1" x14ac:dyDescent="0.3">
      <c r="A44" s="125" t="s">
        <v>209</v>
      </c>
      <c r="B44" s="111">
        <v>6</v>
      </c>
      <c r="C44" s="112">
        <f>SUM(C45:C49)</f>
        <v>190508</v>
      </c>
    </row>
    <row r="45" spans="1:3" x14ac:dyDescent="0.25">
      <c r="A45" s="119" t="s">
        <v>210</v>
      </c>
      <c r="B45" s="120">
        <v>7</v>
      </c>
      <c r="C45" s="121">
        <v>33434</v>
      </c>
    </row>
    <row r="46" spans="1:3" x14ac:dyDescent="0.25">
      <c r="A46" s="122" t="s">
        <v>211</v>
      </c>
      <c r="B46" s="123">
        <v>8</v>
      </c>
      <c r="C46" s="124">
        <v>567</v>
      </c>
    </row>
    <row r="47" spans="1:3" x14ac:dyDescent="0.25">
      <c r="A47" s="122" t="s">
        <v>212</v>
      </c>
      <c r="B47" s="123">
        <v>9</v>
      </c>
      <c r="C47" s="124"/>
    </row>
    <row r="48" spans="1:3" x14ac:dyDescent="0.25">
      <c r="A48" s="122" t="s">
        <v>213</v>
      </c>
      <c r="B48" s="123">
        <v>10</v>
      </c>
      <c r="C48" s="124">
        <v>156507</v>
      </c>
    </row>
    <row r="49" spans="1:3" ht="15" thickBot="1" x14ac:dyDescent="0.3">
      <c r="A49" s="126" t="s">
        <v>214</v>
      </c>
      <c r="B49" s="127">
        <v>11</v>
      </c>
      <c r="C49" s="128"/>
    </row>
    <row r="50" spans="1:3" s="135" customFormat="1" ht="30" customHeight="1" thickBot="1" x14ac:dyDescent="0.3">
      <c r="A50" s="129" t="s">
        <v>215</v>
      </c>
      <c r="B50" s="130">
        <v>12</v>
      </c>
      <c r="C50" s="134">
        <f>SUM(C39:C40,C44)</f>
        <v>1540267</v>
      </c>
    </row>
    <row r="51" spans="1:3" x14ac:dyDescent="0.25">
      <c r="B51" s="132"/>
    </row>
    <row r="52" spans="1:3" x14ac:dyDescent="0.25">
      <c r="B52" s="132"/>
    </row>
    <row r="53" spans="1:3" x14ac:dyDescent="0.25">
      <c r="B53" s="132"/>
    </row>
    <row r="54" spans="1:3" s="42" customFormat="1" x14ac:dyDescent="0.4">
      <c r="B54" s="44"/>
      <c r="C54" s="46" t="s">
        <v>0</v>
      </c>
    </row>
    <row r="55" spans="1:3" s="43" customFormat="1" ht="15" thickBot="1" x14ac:dyDescent="0.45">
      <c r="A55" s="43" t="s">
        <v>1</v>
      </c>
      <c r="B55" s="47" t="s">
        <v>3</v>
      </c>
      <c r="C55" s="48" t="s">
        <v>2</v>
      </c>
    </row>
    <row r="56" spans="1:3" ht="25" customHeight="1" x14ac:dyDescent="0.25">
      <c r="A56" s="360" t="s">
        <v>30</v>
      </c>
      <c r="B56" s="351" t="s">
        <v>190</v>
      </c>
      <c r="C56" s="352" t="s">
        <v>203</v>
      </c>
    </row>
    <row r="57" spans="1:3" ht="17.25" customHeight="1" thickBot="1" x14ac:dyDescent="0.3">
      <c r="A57" s="361"/>
      <c r="B57" s="350"/>
      <c r="C57" s="353"/>
    </row>
    <row r="58" spans="1:3" ht="15.75" customHeight="1" x14ac:dyDescent="0.25">
      <c r="A58" s="354" t="s">
        <v>216</v>
      </c>
      <c r="B58" s="355"/>
      <c r="C58" s="356"/>
    </row>
    <row r="59" spans="1:3" ht="15.75" customHeight="1" thickBot="1" x14ac:dyDescent="0.3">
      <c r="A59" s="357" t="s">
        <v>217</v>
      </c>
      <c r="B59" s="358"/>
      <c r="C59" s="359"/>
    </row>
    <row r="60" spans="1:3" ht="15" thickBot="1" x14ac:dyDescent="0.3">
      <c r="A60" s="110" t="s">
        <v>218</v>
      </c>
      <c r="B60" s="111">
        <v>1</v>
      </c>
      <c r="C60" s="112">
        <f>SUM(C61:C64)</f>
        <v>15224914</v>
      </c>
    </row>
    <row r="61" spans="1:3" x14ac:dyDescent="0.25">
      <c r="A61" s="119" t="s">
        <v>219</v>
      </c>
      <c r="B61" s="120">
        <v>2</v>
      </c>
      <c r="C61" s="121">
        <v>15177437</v>
      </c>
    </row>
    <row r="62" spans="1:3" x14ac:dyDescent="0.25">
      <c r="A62" s="113" t="s">
        <v>220</v>
      </c>
      <c r="B62" s="114">
        <v>3</v>
      </c>
      <c r="C62" s="115"/>
    </row>
    <row r="63" spans="1:3" x14ac:dyDescent="0.25">
      <c r="A63" s="113" t="s">
        <v>221</v>
      </c>
      <c r="B63" s="114">
        <v>4</v>
      </c>
      <c r="C63" s="115">
        <v>47477</v>
      </c>
    </row>
    <row r="64" spans="1:3" ht="15" thickBot="1" x14ac:dyDescent="0.3">
      <c r="A64" s="113" t="s">
        <v>222</v>
      </c>
      <c r="B64" s="114">
        <v>5</v>
      </c>
      <c r="C64" s="115"/>
    </row>
    <row r="65" spans="1:3" ht="15" thickBot="1" x14ac:dyDescent="0.3">
      <c r="A65" s="125" t="s">
        <v>223</v>
      </c>
      <c r="B65" s="111">
        <v>6</v>
      </c>
      <c r="C65" s="112">
        <f>SUM(C66:C68)</f>
        <v>4337</v>
      </c>
    </row>
    <row r="66" spans="1:3" x14ac:dyDescent="0.25">
      <c r="A66" s="119" t="s">
        <v>224</v>
      </c>
      <c r="B66" s="120">
        <v>7</v>
      </c>
      <c r="C66" s="121"/>
    </row>
    <row r="67" spans="1:3" x14ac:dyDescent="0.25">
      <c r="A67" s="122" t="s">
        <v>225</v>
      </c>
      <c r="B67" s="123">
        <v>8</v>
      </c>
      <c r="C67" s="124">
        <v>4337</v>
      </c>
    </row>
    <row r="68" spans="1:3" ht="15" thickBot="1" x14ac:dyDescent="0.3">
      <c r="A68" s="122" t="s">
        <v>226</v>
      </c>
      <c r="B68" s="123">
        <v>9</v>
      </c>
      <c r="C68" s="124"/>
    </row>
    <row r="69" spans="1:3" s="135" customFormat="1" ht="30" customHeight="1" thickBot="1" x14ac:dyDescent="0.3">
      <c r="A69" s="129" t="s">
        <v>227</v>
      </c>
      <c r="B69" s="130">
        <v>10</v>
      </c>
      <c r="C69" s="134">
        <f>SUM(C60:C60,C65)</f>
        <v>15229251</v>
      </c>
    </row>
    <row r="70" spans="1:3" ht="15" customHeight="1" x14ac:dyDescent="0.25">
      <c r="B70" s="132"/>
    </row>
    <row r="71" spans="1:3" ht="15" customHeight="1" x14ac:dyDescent="0.25">
      <c r="B71" s="132"/>
    </row>
    <row r="72" spans="1:3" x14ac:dyDescent="0.4">
      <c r="A72" s="42"/>
      <c r="B72" s="44"/>
      <c r="C72" s="46" t="s">
        <v>0</v>
      </c>
    </row>
    <row r="73" spans="1:3" ht="15" thickBot="1" x14ac:dyDescent="0.45">
      <c r="A73" s="43" t="s">
        <v>1</v>
      </c>
      <c r="B73" s="47" t="s">
        <v>3</v>
      </c>
      <c r="C73" s="48" t="s">
        <v>2</v>
      </c>
    </row>
    <row r="74" spans="1:3" ht="25" customHeight="1" x14ac:dyDescent="0.25">
      <c r="A74" s="349" t="s">
        <v>6</v>
      </c>
      <c r="B74" s="351" t="s">
        <v>190</v>
      </c>
      <c r="C74" s="352" t="s">
        <v>203</v>
      </c>
    </row>
    <row r="75" spans="1:3" ht="17.25" customHeight="1" thickBot="1" x14ac:dyDescent="0.3">
      <c r="A75" s="350" t="s">
        <v>228</v>
      </c>
      <c r="B75" s="350"/>
      <c r="C75" s="353"/>
    </row>
    <row r="76" spans="1:3" ht="15.4" customHeight="1" x14ac:dyDescent="0.25">
      <c r="A76" s="354" t="s">
        <v>216</v>
      </c>
      <c r="B76" s="355"/>
      <c r="C76" s="356"/>
    </row>
    <row r="77" spans="1:3" ht="15.4" customHeight="1" thickBot="1" x14ac:dyDescent="0.3">
      <c r="A77" s="357" t="s">
        <v>229</v>
      </c>
      <c r="B77" s="358"/>
      <c r="C77" s="359"/>
    </row>
    <row r="78" spans="1:3" x14ac:dyDescent="0.25">
      <c r="A78" s="136" t="s">
        <v>230</v>
      </c>
      <c r="B78" s="137">
        <v>1</v>
      </c>
      <c r="C78" s="115">
        <v>292435</v>
      </c>
    </row>
    <row r="79" spans="1:3" x14ac:dyDescent="0.25">
      <c r="A79" s="138" t="s">
        <v>231</v>
      </c>
      <c r="B79" s="139">
        <v>2</v>
      </c>
      <c r="C79" s="124"/>
    </row>
    <row r="80" spans="1:3" x14ac:dyDescent="0.25">
      <c r="A80" s="140" t="s">
        <v>232</v>
      </c>
      <c r="B80" s="139">
        <v>3</v>
      </c>
      <c r="C80" s="124">
        <v>16500</v>
      </c>
    </row>
    <row r="81" spans="1:3" x14ac:dyDescent="0.25">
      <c r="A81" s="138" t="s">
        <v>233</v>
      </c>
      <c r="B81" s="139">
        <v>4</v>
      </c>
      <c r="C81" s="124">
        <v>7878</v>
      </c>
    </row>
    <row r="82" spans="1:3" ht="15" thickBot="1" x14ac:dyDescent="0.3">
      <c r="A82" s="138" t="s">
        <v>234</v>
      </c>
      <c r="B82" s="139">
        <v>5</v>
      </c>
      <c r="C82" s="124"/>
    </row>
    <row r="83" spans="1:3" ht="31.5" customHeight="1" thickBot="1" x14ac:dyDescent="0.3">
      <c r="A83" s="129" t="s">
        <v>235</v>
      </c>
      <c r="B83" s="130">
        <v>6</v>
      </c>
      <c r="C83" s="131">
        <f>SUM(C78:C81)</f>
        <v>316813</v>
      </c>
    </row>
    <row r="84" spans="1:3" x14ac:dyDescent="0.25">
      <c r="C84" s="109"/>
    </row>
    <row r="85" spans="1:3" x14ac:dyDescent="0.25">
      <c r="C85" s="109"/>
    </row>
    <row r="86" spans="1:3" x14ac:dyDescent="0.4">
      <c r="A86" s="42"/>
      <c r="B86" s="44"/>
      <c r="C86" s="46" t="s">
        <v>0</v>
      </c>
    </row>
    <row r="87" spans="1:3" ht="15" thickBot="1" x14ac:dyDescent="0.45">
      <c r="A87" s="43" t="s">
        <v>1</v>
      </c>
      <c r="B87" s="47" t="s">
        <v>3</v>
      </c>
      <c r="C87" s="48" t="s">
        <v>2</v>
      </c>
    </row>
    <row r="88" spans="1:3" ht="30" customHeight="1" x14ac:dyDescent="0.25">
      <c r="A88" s="349" t="s">
        <v>6</v>
      </c>
      <c r="B88" s="351" t="s">
        <v>190</v>
      </c>
      <c r="C88" s="352" t="s">
        <v>203</v>
      </c>
    </row>
    <row r="89" spans="1:3" ht="17.25" customHeight="1" thickBot="1" x14ac:dyDescent="0.3">
      <c r="A89" s="350" t="s">
        <v>228</v>
      </c>
      <c r="B89" s="350"/>
      <c r="C89" s="353"/>
    </row>
    <row r="90" spans="1:3" ht="15.75" customHeight="1" thickBot="1" x14ac:dyDescent="0.3">
      <c r="A90" s="346" t="s">
        <v>192</v>
      </c>
      <c r="B90" s="347"/>
      <c r="C90" s="348"/>
    </row>
    <row r="91" spans="1:3" ht="15.75" customHeight="1" thickBot="1" x14ac:dyDescent="0.3">
      <c r="A91" s="346" t="s">
        <v>236</v>
      </c>
      <c r="B91" s="347"/>
      <c r="C91" s="348"/>
    </row>
    <row r="92" spans="1:3" s="135" customFormat="1" ht="15" thickBot="1" x14ac:dyDescent="0.3">
      <c r="A92" s="110" t="s">
        <v>237</v>
      </c>
      <c r="B92" s="141">
        <v>1</v>
      </c>
      <c r="C92" s="142">
        <f>SUM(C93:C94)</f>
        <v>102255</v>
      </c>
    </row>
    <row r="93" spans="1:3" x14ac:dyDescent="0.25">
      <c r="A93" s="113" t="s">
        <v>238</v>
      </c>
      <c r="B93" s="143">
        <v>2</v>
      </c>
      <c r="C93" s="144"/>
    </row>
    <row r="94" spans="1:3" x14ac:dyDescent="0.25">
      <c r="A94" s="145" t="s">
        <v>239</v>
      </c>
      <c r="B94" s="146">
        <v>3</v>
      </c>
      <c r="C94" s="297">
        <v>102255</v>
      </c>
    </row>
    <row r="95" spans="1:3" s="135" customFormat="1" ht="15" thickBot="1" x14ac:dyDescent="0.3">
      <c r="A95" s="126" t="s">
        <v>240</v>
      </c>
      <c r="B95" s="147">
        <v>4</v>
      </c>
      <c r="C95" s="148"/>
    </row>
    <row r="96" spans="1:3" s="135" customFormat="1" ht="15" thickBot="1" x14ac:dyDescent="0.3">
      <c r="A96" s="110" t="s">
        <v>241</v>
      </c>
      <c r="B96" s="141">
        <v>5</v>
      </c>
      <c r="C96" s="142">
        <f>SUM(C97:C101)</f>
        <v>48287498</v>
      </c>
    </row>
    <row r="97" spans="1:3" x14ac:dyDescent="0.25">
      <c r="A97" s="113" t="s">
        <v>242</v>
      </c>
      <c r="B97" s="143">
        <v>6</v>
      </c>
      <c r="C97" s="144"/>
    </row>
    <row r="98" spans="1:3" x14ac:dyDescent="0.25">
      <c r="A98" s="113" t="s">
        <v>243</v>
      </c>
      <c r="B98" s="143">
        <v>7</v>
      </c>
      <c r="C98" s="144"/>
    </row>
    <row r="99" spans="1:3" x14ac:dyDescent="0.25">
      <c r="A99" s="113" t="s">
        <v>244</v>
      </c>
      <c r="B99" s="143">
        <v>8</v>
      </c>
      <c r="C99" s="144"/>
    </row>
    <row r="100" spans="1:3" x14ac:dyDescent="0.25">
      <c r="A100" s="113" t="s">
        <v>245</v>
      </c>
      <c r="B100" s="143">
        <v>9</v>
      </c>
      <c r="C100" s="144">
        <v>48287498</v>
      </c>
    </row>
    <row r="101" spans="1:3" ht="15" thickBot="1" x14ac:dyDescent="0.3">
      <c r="A101" s="113" t="s">
        <v>253</v>
      </c>
      <c r="B101" s="143">
        <v>10</v>
      </c>
      <c r="C101" s="144"/>
    </row>
    <row r="102" spans="1:3" s="135" customFormat="1" ht="31.5" customHeight="1" thickBot="1" x14ac:dyDescent="0.3">
      <c r="A102" s="149" t="s">
        <v>246</v>
      </c>
      <c r="B102" s="130">
        <v>11</v>
      </c>
      <c r="C102" s="150">
        <f>SUM(C92,C95:C96)</f>
        <v>48389753</v>
      </c>
    </row>
    <row r="104" spans="1:3" x14ac:dyDescent="0.25">
      <c r="A104" s="151"/>
    </row>
    <row r="105" spans="1:3" x14ac:dyDescent="0.25">
      <c r="A105" s="109" t="s">
        <v>22</v>
      </c>
    </row>
  </sheetData>
  <mergeCells count="30">
    <mergeCell ref="A9:A10"/>
    <mergeCell ref="B9:B10"/>
    <mergeCell ref="C9:C10"/>
    <mergeCell ref="A1:B1"/>
    <mergeCell ref="A3:C3"/>
    <mergeCell ref="A4:C4"/>
    <mergeCell ref="A5:C5"/>
    <mergeCell ref="A6:C6"/>
    <mergeCell ref="A59:C59"/>
    <mergeCell ref="A11:C11"/>
    <mergeCell ref="A12:C12"/>
    <mergeCell ref="A35:A36"/>
    <mergeCell ref="B35:B36"/>
    <mergeCell ref="C35:C36"/>
    <mergeCell ref="A37:C37"/>
    <mergeCell ref="A38:C38"/>
    <mergeCell ref="A56:A57"/>
    <mergeCell ref="B56:B57"/>
    <mergeCell ref="C56:C57"/>
    <mergeCell ref="A58:C58"/>
    <mergeCell ref="A90:C90"/>
    <mergeCell ref="A91:C91"/>
    <mergeCell ref="A74:A75"/>
    <mergeCell ref="B74:B75"/>
    <mergeCell ref="C74:C75"/>
    <mergeCell ref="A76:C76"/>
    <mergeCell ref="A77:C77"/>
    <mergeCell ref="A88:A89"/>
    <mergeCell ref="B88:B89"/>
    <mergeCell ref="C88:C89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0" fitToHeight="0" orientation="portrait" r:id="rId1"/>
  <headerFooter alignWithMargins="0">
    <oddFooter>&amp;C-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A16" zoomScaleNormal="100" zoomScaleSheetLayoutView="100" workbookViewId="0">
      <selection activeCell="C22" sqref="C22"/>
    </sheetView>
  </sheetViews>
  <sheetFormatPr defaultColWidth="9.1796875" defaultRowHeight="15.5" x14ac:dyDescent="0.4"/>
  <cols>
    <col min="1" max="1" width="4.7265625" style="2" customWidth="1"/>
    <col min="2" max="2" width="49.7265625" style="3" customWidth="1"/>
    <col min="3" max="3" width="25.7265625" style="3" customWidth="1"/>
    <col min="4" max="8" width="25.7265625" style="8" customWidth="1"/>
    <col min="9" max="9" width="25.7265625" style="21" customWidth="1"/>
    <col min="10" max="16384" width="9.1796875" style="3"/>
  </cols>
  <sheetData>
    <row r="1" spans="1:9" ht="16.5" customHeight="1" x14ac:dyDescent="0.4">
      <c r="B1" s="372" t="s">
        <v>353</v>
      </c>
      <c r="C1" s="372"/>
    </row>
    <row r="2" spans="1:9" ht="16.5" customHeight="1" x14ac:dyDescent="0.4">
      <c r="B2" s="183"/>
      <c r="C2" s="183"/>
    </row>
    <row r="3" spans="1:9" s="1" customFormat="1" ht="24.75" customHeight="1" x14ac:dyDescent="0.25">
      <c r="A3" s="6"/>
      <c r="B3" s="304" t="s">
        <v>11</v>
      </c>
      <c r="C3" s="304"/>
      <c r="D3" s="304"/>
      <c r="E3" s="304"/>
      <c r="F3" s="304"/>
      <c r="G3" s="304"/>
      <c r="H3" s="304"/>
      <c r="I3" s="304"/>
    </row>
    <row r="4" spans="1:9" s="1" customFormat="1" ht="24.75" customHeight="1" x14ac:dyDescent="0.25">
      <c r="A4" s="6"/>
      <c r="B4" s="304" t="s">
        <v>7</v>
      </c>
      <c r="C4" s="304"/>
      <c r="D4" s="304"/>
      <c r="E4" s="304"/>
      <c r="F4" s="304"/>
      <c r="G4" s="304"/>
      <c r="H4" s="304"/>
      <c r="I4" s="304"/>
    </row>
    <row r="5" spans="1:9" s="1" customFormat="1" ht="16.5" customHeight="1" x14ac:dyDescent="0.25">
      <c r="A5" s="6"/>
      <c r="B5" s="304" t="s">
        <v>354</v>
      </c>
      <c r="C5" s="304"/>
      <c r="D5" s="304"/>
      <c r="E5" s="304"/>
      <c r="F5" s="304"/>
      <c r="G5" s="304"/>
      <c r="H5" s="304"/>
      <c r="I5" s="304"/>
    </row>
    <row r="6" spans="1:9" s="1" customFormat="1" ht="16.5" customHeight="1" x14ac:dyDescent="0.25">
      <c r="A6" s="6"/>
      <c r="B6" s="304" t="s">
        <v>40</v>
      </c>
      <c r="C6" s="304"/>
      <c r="D6" s="304"/>
      <c r="E6" s="304"/>
      <c r="F6" s="304"/>
      <c r="G6" s="304"/>
      <c r="H6" s="304"/>
      <c r="I6" s="304"/>
    </row>
    <row r="7" spans="1:9" ht="16.5" customHeight="1" x14ac:dyDescent="0.4">
      <c r="B7" s="5"/>
      <c r="C7" s="5"/>
      <c r="D7" s="5"/>
      <c r="E7" s="5"/>
      <c r="F7" s="5"/>
      <c r="G7" s="5"/>
      <c r="H7" s="5"/>
      <c r="I7" s="185" t="s">
        <v>0</v>
      </c>
    </row>
    <row r="8" spans="1:9" s="6" customFormat="1" ht="16.5" customHeight="1" thickBot="1" x14ac:dyDescent="0.3">
      <c r="B8" s="6" t="s">
        <v>1</v>
      </c>
      <c r="C8" s="6" t="s">
        <v>3</v>
      </c>
      <c r="D8" s="22" t="s">
        <v>2</v>
      </c>
      <c r="E8" s="22" t="s">
        <v>4</v>
      </c>
      <c r="F8" s="22" t="s">
        <v>5</v>
      </c>
      <c r="G8" s="22" t="s">
        <v>8</v>
      </c>
      <c r="H8" s="22" t="s">
        <v>9</v>
      </c>
      <c r="I8" s="23" t="s">
        <v>10</v>
      </c>
    </row>
    <row r="9" spans="1:9" ht="24.75" customHeight="1" x14ac:dyDescent="0.4">
      <c r="A9" s="364"/>
      <c r="B9" s="365" t="s">
        <v>41</v>
      </c>
      <c r="C9" s="368" t="s">
        <v>42</v>
      </c>
      <c r="D9" s="24" t="s">
        <v>43</v>
      </c>
      <c r="E9" s="25" t="s">
        <v>43</v>
      </c>
      <c r="F9" s="25" t="s">
        <v>43</v>
      </c>
      <c r="G9" s="25" t="s">
        <v>43</v>
      </c>
      <c r="H9" s="24" t="s">
        <v>43</v>
      </c>
      <c r="I9" s="26" t="s">
        <v>44</v>
      </c>
    </row>
    <row r="10" spans="1:9" s="1" customFormat="1" ht="16.5" customHeight="1" x14ac:dyDescent="0.25">
      <c r="A10" s="364"/>
      <c r="B10" s="366"/>
      <c r="C10" s="369"/>
      <c r="D10" s="27" t="s">
        <v>355</v>
      </c>
      <c r="E10" s="28" t="s">
        <v>356</v>
      </c>
      <c r="F10" s="28" t="s">
        <v>356</v>
      </c>
      <c r="G10" s="28" t="s">
        <v>356</v>
      </c>
      <c r="H10" s="27" t="s">
        <v>357</v>
      </c>
      <c r="I10" s="29" t="s">
        <v>358</v>
      </c>
    </row>
    <row r="11" spans="1:9" s="4" customFormat="1" ht="31.5" thickBot="1" x14ac:dyDescent="0.3">
      <c r="A11" s="364"/>
      <c r="B11" s="367"/>
      <c r="C11" s="370"/>
      <c r="D11" s="30" t="s">
        <v>45</v>
      </c>
      <c r="E11" s="31" t="s">
        <v>46</v>
      </c>
      <c r="F11" s="31" t="s">
        <v>47</v>
      </c>
      <c r="G11" s="31" t="s">
        <v>48</v>
      </c>
      <c r="H11" s="30" t="s">
        <v>49</v>
      </c>
      <c r="I11" s="32" t="s">
        <v>50</v>
      </c>
    </row>
    <row r="12" spans="1:9" s="1" customFormat="1" ht="24.75" customHeight="1" x14ac:dyDescent="0.25">
      <c r="A12" s="6">
        <v>1</v>
      </c>
      <c r="B12" s="196" t="s">
        <v>51</v>
      </c>
      <c r="C12" s="33">
        <v>2751100</v>
      </c>
      <c r="D12" s="33">
        <v>1865283</v>
      </c>
      <c r="E12" s="33"/>
      <c r="F12" s="33"/>
      <c r="G12" s="33">
        <v>-793353</v>
      </c>
      <c r="H12" s="33">
        <f>+D12+E12+F12+G12</f>
        <v>1071930</v>
      </c>
      <c r="I12" s="197">
        <v>0.98740000000000006</v>
      </c>
    </row>
    <row r="13" spans="1:9" s="1" customFormat="1" ht="24.75" customHeight="1" x14ac:dyDescent="0.25">
      <c r="A13" s="6">
        <v>2</v>
      </c>
      <c r="B13" s="198" t="s">
        <v>409</v>
      </c>
      <c r="C13" s="34">
        <v>19400</v>
      </c>
      <c r="D13" s="34">
        <v>632411</v>
      </c>
      <c r="E13" s="34"/>
      <c r="F13" s="34"/>
      <c r="G13" s="34"/>
      <c r="H13" s="33">
        <f t="shared" ref="H13:H21" si="0">+D13+E13+F13+G13</f>
        <v>632411</v>
      </c>
      <c r="I13" s="200">
        <v>0.71589999999999998</v>
      </c>
    </row>
    <row r="14" spans="1:9" s="1" customFormat="1" ht="24.75" customHeight="1" x14ac:dyDescent="0.25">
      <c r="A14" s="6">
        <v>3</v>
      </c>
      <c r="B14" s="198" t="s">
        <v>52</v>
      </c>
      <c r="C14" s="34">
        <v>50100</v>
      </c>
      <c r="D14" s="34">
        <v>50500</v>
      </c>
      <c r="E14" s="34"/>
      <c r="F14" s="34"/>
      <c r="G14" s="34">
        <v>2235</v>
      </c>
      <c r="H14" s="33">
        <f t="shared" si="0"/>
        <v>52735</v>
      </c>
      <c r="I14" s="200">
        <v>1</v>
      </c>
    </row>
    <row r="15" spans="1:9" s="1" customFormat="1" ht="24.75" customHeight="1" x14ac:dyDescent="0.25">
      <c r="A15" s="6">
        <v>4</v>
      </c>
      <c r="B15" s="201" t="s">
        <v>53</v>
      </c>
      <c r="C15" s="34">
        <v>3010</v>
      </c>
      <c r="D15" s="34">
        <v>269252</v>
      </c>
      <c r="E15" s="34">
        <v>10</v>
      </c>
      <c r="F15" s="34">
        <v>119990</v>
      </c>
      <c r="G15" s="34">
        <v>-106900</v>
      </c>
      <c r="H15" s="33">
        <f t="shared" si="0"/>
        <v>282352</v>
      </c>
      <c r="I15" s="200">
        <v>1</v>
      </c>
    </row>
    <row r="16" spans="1:9" s="1" customFormat="1" ht="31" x14ac:dyDescent="0.25">
      <c r="A16" s="6">
        <v>5</v>
      </c>
      <c r="B16" s="198" t="s">
        <v>54</v>
      </c>
      <c r="C16" s="34">
        <v>514650</v>
      </c>
      <c r="D16" s="34">
        <v>1936820</v>
      </c>
      <c r="E16" s="34"/>
      <c r="F16" s="34"/>
      <c r="G16" s="34"/>
      <c r="H16" s="33">
        <f t="shared" si="0"/>
        <v>1936820</v>
      </c>
      <c r="I16" s="200">
        <v>1</v>
      </c>
    </row>
    <row r="17" spans="1:9" s="1" customFormat="1" ht="24.75" customHeight="1" x14ac:dyDescent="0.25">
      <c r="A17" s="6">
        <v>6</v>
      </c>
      <c r="B17" s="198" t="s">
        <v>55</v>
      </c>
      <c r="C17" s="34">
        <v>2120</v>
      </c>
      <c r="D17" s="34">
        <v>7660</v>
      </c>
      <c r="E17" s="34"/>
      <c r="F17" s="34"/>
      <c r="G17" s="34"/>
      <c r="H17" s="33">
        <f t="shared" si="0"/>
        <v>7660</v>
      </c>
      <c r="I17" s="199">
        <v>0.70189999999999997</v>
      </c>
    </row>
    <row r="18" spans="1:9" s="1" customFormat="1" ht="24.75" customHeight="1" x14ac:dyDescent="0.25">
      <c r="A18" s="6">
        <v>7</v>
      </c>
      <c r="B18" s="198" t="s">
        <v>56</v>
      </c>
      <c r="C18" s="34">
        <v>402100</v>
      </c>
      <c r="D18" s="34">
        <v>1412000</v>
      </c>
      <c r="E18" s="34"/>
      <c r="F18" s="34"/>
      <c r="G18" s="34"/>
      <c r="H18" s="33">
        <f t="shared" si="0"/>
        <v>1412000</v>
      </c>
      <c r="I18" s="200">
        <v>1</v>
      </c>
    </row>
    <row r="19" spans="1:9" s="1" customFormat="1" ht="24.75" customHeight="1" x14ac:dyDescent="0.25">
      <c r="A19" s="6">
        <v>8</v>
      </c>
      <c r="B19" s="198" t="s">
        <v>57</v>
      </c>
      <c r="C19" s="34">
        <v>3640</v>
      </c>
      <c r="D19" s="34">
        <v>32568</v>
      </c>
      <c r="E19" s="34"/>
      <c r="F19" s="34"/>
      <c r="G19" s="34">
        <v>41828</v>
      </c>
      <c r="H19" s="33">
        <f t="shared" si="0"/>
        <v>74396</v>
      </c>
      <c r="I19" s="199">
        <v>1</v>
      </c>
    </row>
    <row r="20" spans="1:9" s="1" customFormat="1" ht="24.75" customHeight="1" x14ac:dyDescent="0.25">
      <c r="A20" s="6">
        <v>9</v>
      </c>
      <c r="B20" s="198" t="s">
        <v>58</v>
      </c>
      <c r="C20" s="34">
        <v>1550</v>
      </c>
      <c r="D20" s="34">
        <v>3058</v>
      </c>
      <c r="E20" s="34"/>
      <c r="F20" s="34"/>
      <c r="G20" s="34"/>
      <c r="H20" s="33">
        <f t="shared" si="0"/>
        <v>3058</v>
      </c>
      <c r="I20" s="200">
        <v>0.50990000000000002</v>
      </c>
    </row>
    <row r="21" spans="1:9" s="1" customFormat="1" ht="24.75" customHeight="1" thickBot="1" x14ac:dyDescent="0.3">
      <c r="A21" s="6">
        <v>10</v>
      </c>
      <c r="B21" s="202" t="s">
        <v>59</v>
      </c>
      <c r="C21" s="35">
        <v>3120</v>
      </c>
      <c r="D21" s="35">
        <v>300000</v>
      </c>
      <c r="E21" s="35"/>
      <c r="F21" s="35"/>
      <c r="G21" s="35">
        <v>50000</v>
      </c>
      <c r="H21" s="33">
        <f t="shared" si="0"/>
        <v>350000</v>
      </c>
      <c r="I21" s="203">
        <v>1</v>
      </c>
    </row>
    <row r="22" spans="1:9" s="1" customFormat="1" ht="33" customHeight="1" thickBot="1" x14ac:dyDescent="0.3">
      <c r="A22" s="6">
        <v>11</v>
      </c>
      <c r="B22" s="36" t="s">
        <v>25</v>
      </c>
      <c r="C22" s="37">
        <f t="shared" ref="C22:H22" si="1">SUM(C12:C21)</f>
        <v>3750790</v>
      </c>
      <c r="D22" s="37">
        <f t="shared" si="1"/>
        <v>6509552</v>
      </c>
      <c r="E22" s="37">
        <f t="shared" si="1"/>
        <v>10</v>
      </c>
      <c r="F22" s="37">
        <f t="shared" si="1"/>
        <v>119990</v>
      </c>
      <c r="G22" s="37">
        <f>SUM(G12:G21)</f>
        <v>-806190</v>
      </c>
      <c r="H22" s="37">
        <f t="shared" si="1"/>
        <v>5823362</v>
      </c>
      <c r="I22" s="38" t="s">
        <v>60</v>
      </c>
    </row>
    <row r="23" spans="1:9" ht="10" customHeight="1" x14ac:dyDescent="0.4"/>
    <row r="24" spans="1:9" x14ac:dyDescent="0.4">
      <c r="B24" s="371" t="s">
        <v>410</v>
      </c>
      <c r="C24" s="371"/>
      <c r="D24" s="371"/>
      <c r="E24" s="371"/>
      <c r="F24" s="371"/>
      <c r="G24" s="371"/>
      <c r="H24" s="371"/>
      <c r="I24" s="371"/>
    </row>
    <row r="25" spans="1:9" x14ac:dyDescent="0.4">
      <c r="B25" s="371"/>
      <c r="C25" s="371"/>
      <c r="D25" s="371"/>
      <c r="E25" s="371"/>
      <c r="F25" s="371"/>
      <c r="G25" s="371"/>
      <c r="H25" s="371"/>
      <c r="I25" s="371"/>
    </row>
    <row r="26" spans="1:9" x14ac:dyDescent="0.4">
      <c r="B26" s="371"/>
      <c r="C26" s="371"/>
      <c r="D26" s="371"/>
      <c r="E26" s="371"/>
      <c r="F26" s="371"/>
      <c r="G26" s="371"/>
      <c r="H26" s="371"/>
      <c r="I26" s="371"/>
    </row>
  </sheetData>
  <mergeCells count="9">
    <mergeCell ref="A9:A11"/>
    <mergeCell ref="B9:B11"/>
    <mergeCell ref="C9:C11"/>
    <mergeCell ref="B24:I26"/>
    <mergeCell ref="B1:C1"/>
    <mergeCell ref="B3:I3"/>
    <mergeCell ref="B4:I4"/>
    <mergeCell ref="B5:I5"/>
    <mergeCell ref="B6:I6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62" fitToHeight="0" orientation="landscape" r:id="rId1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7</vt:i4>
      </vt:variant>
    </vt:vector>
  </HeadingPairs>
  <TitlesOfParts>
    <vt:vector size="14" baseType="lpstr">
      <vt:lpstr>1.Norm</vt:lpstr>
      <vt:lpstr>2.pe.vált.</vt:lpstr>
      <vt:lpstr>3.Többéves kihatással</vt:lpstr>
      <vt:lpstr>4.Közvetett tám.</vt:lpstr>
      <vt:lpstr>5.vagyonmérleg_1</vt:lpstr>
      <vt:lpstr>6.vagyonmérleg_2</vt:lpstr>
      <vt:lpstr>7.Üzletrész</vt:lpstr>
      <vt:lpstr>'3.Többéves kihatással'!Nyomtatási_cím</vt:lpstr>
      <vt:lpstr>'5.vagyonmérleg_1'!Nyomtatási_cím</vt:lpstr>
      <vt:lpstr>'1.Norm'!Nyomtatási_terület</vt:lpstr>
      <vt:lpstr>'2.pe.vált.'!Nyomtatási_terület</vt:lpstr>
      <vt:lpstr>'4.Közvetett tám.'!Nyomtatási_terület</vt:lpstr>
      <vt:lpstr>'5.vagyonmérleg_1'!Nyomtatási_terület</vt:lpstr>
      <vt:lpstr>'6.vagyonmérleg_2'!Nyomtatási_terület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Schumacher Judit</dc:creator>
  <cp:lastModifiedBy>Dr. Lohonyai Bernadett</cp:lastModifiedBy>
  <cp:lastPrinted>2025-03-24T10:39:29Z</cp:lastPrinted>
  <dcterms:created xsi:type="dcterms:W3CDTF">2015-02-11T07:38:58Z</dcterms:created>
  <dcterms:modified xsi:type="dcterms:W3CDTF">2025-04-30T10:09:51Z</dcterms:modified>
</cp:coreProperties>
</file>