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_május 29\Anyagok\7_Céges átszervezés_LB_DJ\"/>
    </mc:Choice>
  </mc:AlternateContent>
  <xr:revisionPtr revIDLastSave="0" documentId="13_ncr:1_{D7CB8102-8AE1-460C-9ECB-9B584967722C}" xr6:coauthVersionLast="47" xr6:coauthVersionMax="47" xr10:uidLastSave="{00000000-0000-0000-0000-000000000000}"/>
  <bookViews>
    <workbookView xWindow="-110" yWindow="-110" windowWidth="19420" windowHeight="10300" tabRatio="844" activeTab="3" xr2:uid="{00000000-000D-0000-FFFF-FFFF00000000}"/>
  </bookViews>
  <sheets>
    <sheet name="1. beolv.VMT" sheetId="10" r:id="rId1"/>
    <sheet name="2. beolv. VMT" sheetId="12" r:id="rId2"/>
    <sheet name="Átvevő" sheetId="9" r:id="rId3"/>
    <sheet name="Belvadással létrejött társ.VMT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2" l="1"/>
  <c r="C20" i="9"/>
  <c r="C20" i="10"/>
  <c r="E28" i="8" l="1"/>
  <c r="E26" i="8"/>
  <c r="E27" i="8"/>
  <c r="E25" i="8"/>
  <c r="E23" i="8"/>
  <c r="E18" i="8"/>
  <c r="E19" i="8"/>
  <c r="E20" i="8"/>
  <c r="E21" i="8"/>
  <c r="E22" i="8"/>
  <c r="E17" i="8"/>
  <c r="E14" i="8"/>
  <c r="E11" i="8"/>
  <c r="E12" i="8"/>
  <c r="E13" i="8"/>
  <c r="E10" i="8"/>
  <c r="E7" i="8"/>
  <c r="E8" i="8"/>
  <c r="E6" i="8"/>
  <c r="E6" i="12"/>
  <c r="D6" i="8" s="1"/>
  <c r="E6" i="10"/>
  <c r="C6" i="8" s="1"/>
  <c r="E7" i="10"/>
  <c r="C7" i="8" s="1"/>
  <c r="E8" i="10"/>
  <c r="C8" i="8" s="1"/>
  <c r="E10" i="10"/>
  <c r="C10" i="8" s="1"/>
  <c r="E11" i="10"/>
  <c r="C11" i="8" s="1"/>
  <c r="E12" i="10"/>
  <c r="C12" i="8" s="1"/>
  <c r="E13" i="10"/>
  <c r="C13" i="8" s="1"/>
  <c r="E28" i="12"/>
  <c r="D28" i="8" s="1"/>
  <c r="E27" i="12"/>
  <c r="D27" i="8" s="1"/>
  <c r="E26" i="12"/>
  <c r="D26" i="8" s="1"/>
  <c r="E25" i="12"/>
  <c r="D25" i="8" s="1"/>
  <c r="E23" i="12"/>
  <c r="D23" i="8" s="1"/>
  <c r="E22" i="12"/>
  <c r="D22" i="8" s="1"/>
  <c r="E21" i="12"/>
  <c r="D21" i="8" s="1"/>
  <c r="E20" i="12"/>
  <c r="D20" i="8" s="1"/>
  <c r="E19" i="12"/>
  <c r="D19" i="8" s="1"/>
  <c r="E18" i="12"/>
  <c r="D18" i="8" s="1"/>
  <c r="E17" i="12"/>
  <c r="D17" i="8" s="1"/>
  <c r="E14" i="12"/>
  <c r="D14" i="8" s="1"/>
  <c r="E13" i="12"/>
  <c r="D13" i="8" s="1"/>
  <c r="E12" i="12"/>
  <c r="D12" i="8" s="1"/>
  <c r="E11" i="12"/>
  <c r="D11" i="8" s="1"/>
  <c r="E10" i="12"/>
  <c r="E8" i="12"/>
  <c r="E7" i="12"/>
  <c r="D7" i="8" s="1"/>
  <c r="E25" i="10"/>
  <c r="C25" i="8" s="1"/>
  <c r="E28" i="10"/>
  <c r="C28" i="8" s="1"/>
  <c r="E27" i="10"/>
  <c r="C27" i="8" s="1"/>
  <c r="E26" i="10"/>
  <c r="C26" i="8" s="1"/>
  <c r="E22" i="10"/>
  <c r="C22" i="8" s="1"/>
  <c r="E23" i="10"/>
  <c r="C23" i="8" s="1"/>
  <c r="E21" i="10"/>
  <c r="C21" i="8" s="1"/>
  <c r="E20" i="10"/>
  <c r="C20" i="8" s="1"/>
  <c r="E19" i="10"/>
  <c r="C19" i="8" s="1"/>
  <c r="E18" i="10"/>
  <c r="C18" i="8" s="1"/>
  <c r="E17" i="10"/>
  <c r="C17" i="8" s="1"/>
  <c r="E14" i="10"/>
  <c r="C14" i="8" s="1"/>
  <c r="E9" i="12" l="1"/>
  <c r="E5" i="12"/>
  <c r="D8" i="8"/>
  <c r="H6" i="8"/>
  <c r="E24" i="12"/>
  <c r="E16" i="12"/>
  <c r="D10" i="8"/>
  <c r="E9" i="10"/>
  <c r="E5" i="10"/>
  <c r="E15" i="12" l="1"/>
  <c r="E29" i="12"/>
  <c r="C9" i="8"/>
  <c r="C5" i="8"/>
  <c r="C24" i="9"/>
  <c r="C16" i="9"/>
  <c r="C9" i="9"/>
  <c r="C5" i="9"/>
  <c r="D24" i="12"/>
  <c r="C24" i="12"/>
  <c r="D16" i="12"/>
  <c r="C16" i="12"/>
  <c r="D9" i="12"/>
  <c r="C9" i="12"/>
  <c r="D5" i="12"/>
  <c r="C5" i="12"/>
  <c r="D16" i="10"/>
  <c r="E16" i="10"/>
  <c r="C16" i="10"/>
  <c r="C24" i="10"/>
  <c r="E24" i="10"/>
  <c r="D24" i="10"/>
  <c r="D9" i="10"/>
  <c r="E15" i="10"/>
  <c r="C9" i="10"/>
  <c r="D5" i="10"/>
  <c r="C5" i="10"/>
  <c r="E30" i="12" l="1"/>
  <c r="D29" i="10"/>
  <c r="C29" i="12"/>
  <c r="D29" i="12"/>
  <c r="C15" i="12"/>
  <c r="C30" i="12" s="1"/>
  <c r="D15" i="12"/>
  <c r="D30" i="12" s="1"/>
  <c r="E29" i="10"/>
  <c r="E30" i="10" s="1"/>
  <c r="C29" i="10"/>
  <c r="D15" i="10"/>
  <c r="C15" i="10"/>
  <c r="C15" i="8"/>
  <c r="C29" i="9"/>
  <c r="C15" i="9"/>
  <c r="C30" i="9" s="1"/>
  <c r="D24" i="8"/>
  <c r="G24" i="8"/>
  <c r="F24" i="8"/>
  <c r="E24" i="8"/>
  <c r="C24" i="8"/>
  <c r="H28" i="8"/>
  <c r="H27" i="8"/>
  <c r="H26" i="8"/>
  <c r="H25" i="8"/>
  <c r="H23" i="8"/>
  <c r="H22" i="8"/>
  <c r="H21" i="8"/>
  <c r="H20" i="8"/>
  <c r="H19" i="8"/>
  <c r="H18" i="8"/>
  <c r="H17" i="8"/>
  <c r="G16" i="8"/>
  <c r="F16" i="8"/>
  <c r="F29" i="8" s="1"/>
  <c r="E16" i="8"/>
  <c r="D16" i="8"/>
  <c r="C16" i="8"/>
  <c r="G9" i="8"/>
  <c r="F9" i="8"/>
  <c r="G5" i="8"/>
  <c r="G15" i="8" s="1"/>
  <c r="F5" i="8"/>
  <c r="F15" i="8" s="1"/>
  <c r="H14" i="8"/>
  <c r="H13" i="8"/>
  <c r="H12" i="8"/>
  <c r="H11" i="8"/>
  <c r="H10" i="8"/>
  <c r="H8" i="8"/>
  <c r="H7" i="8"/>
  <c r="E9" i="8"/>
  <c r="E5" i="8"/>
  <c r="D9" i="8"/>
  <c r="D5" i="8"/>
  <c r="C30" i="10" l="1"/>
  <c r="G29" i="8"/>
  <c r="D30" i="10"/>
  <c r="H5" i="8"/>
  <c r="H9" i="8"/>
  <c r="E15" i="8"/>
  <c r="E29" i="8"/>
  <c r="H24" i="8"/>
  <c r="D29" i="8"/>
  <c r="D15" i="8"/>
  <c r="C29" i="8"/>
  <c r="H16" i="8"/>
  <c r="H15" i="8" l="1"/>
  <c r="H29" i="8"/>
</calcChain>
</file>

<file path=xl/sharedStrings.xml><?xml version="1.0" encoding="utf-8"?>
<sst xmlns="http://schemas.openxmlformats.org/spreadsheetml/2006/main" count="238" uniqueCount="80">
  <si>
    <t>1.</t>
  </si>
  <si>
    <t>2.</t>
  </si>
  <si>
    <t>3.</t>
  </si>
  <si>
    <t>ESZKÖZÖK ÖSSZESEN</t>
  </si>
  <si>
    <t>FORRÁSOK ÖSSZESEN</t>
  </si>
  <si>
    <t>4.</t>
  </si>
  <si>
    <t>Megnevezés</t>
  </si>
  <si>
    <t>A. BEFEKTETETT ESZKÖZÖK</t>
  </si>
  <si>
    <t>I. Immateriális javak</t>
  </si>
  <si>
    <t>II. Tárgyi eszközök</t>
  </si>
  <si>
    <t>III. Befektetett pénzügyi eszközök</t>
  </si>
  <si>
    <t>B. FORGÓESZKÖZÖK</t>
  </si>
  <si>
    <t>I. Készletek</t>
  </si>
  <si>
    <t xml:space="preserve">II. Követelések </t>
  </si>
  <si>
    <t xml:space="preserve">III. Értékpapirok </t>
  </si>
  <si>
    <t>IV. Pénzeszközök</t>
  </si>
  <si>
    <t>C. IDŐBELI ELHATÁROLÁSOK</t>
  </si>
  <si>
    <t>D. SAJÁT TŐKE</t>
  </si>
  <si>
    <t>F. KÖTELEZETTSÉGEK</t>
  </si>
  <si>
    <t>II. Hosszúlejártú kötelezettségek</t>
  </si>
  <si>
    <t>III. Rövid lejáratú kötelezettségek</t>
  </si>
  <si>
    <t>G. PASSZÍV IDŐBELI ELHATÁROLÁSOK</t>
  </si>
  <si>
    <t>Sor-szám</t>
  </si>
  <si>
    <t>I.   Jegyzett tőke</t>
  </si>
  <si>
    <t>IV. Eredménytartalék</t>
  </si>
  <si>
    <t>V. Lekötött tartalék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</si>
  <si>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</si>
  <si>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</si>
  <si>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</si>
  <si>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</si>
  <si>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</si>
  <si>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</si>
  <si>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</si>
  <si>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</si>
  <si>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</si>
  <si>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</si>
  <si>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</si>
  <si>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</si>
  <si>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</si>
  <si>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</si>
  <si>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</si>
  <si>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</si>
  <si>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</si>
  <si>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</si>
  <si>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5.</t>
  </si>
  <si>
    <t>6.</t>
  </si>
  <si>
    <t>7.</t>
  </si>
  <si>
    <t xml:space="preserve">                                                                           ügyvezető</t>
  </si>
  <si>
    <t>Átértékelés hatása</t>
  </si>
  <si>
    <t xml:space="preserve">                                                                                            ügyvezető</t>
  </si>
  <si>
    <t>Beolvadással létrejött társaság</t>
  </si>
  <si>
    <t>S  o   r   sz  á  m</t>
  </si>
  <si>
    <t>II. Jegyzett, de be nem fizetett tőke</t>
  </si>
  <si>
    <t>III. Tőketartalék</t>
  </si>
  <si>
    <t>VI. Értékelési tartalék</t>
  </si>
  <si>
    <t>I. Hátrasorolt kötelezettségek</t>
  </si>
  <si>
    <t>E. CÉLTARTALÉKOK</t>
  </si>
  <si>
    <t>Vagyonmérleg tervezete</t>
  </si>
  <si>
    <t xml:space="preserve">Veszprém 2030 Kft. </t>
  </si>
  <si>
    <t xml:space="preserve">Swing-Swing Kft. </t>
  </si>
  <si>
    <r>
      <t xml:space="preserve">Swing-Swing Kft,          </t>
    </r>
    <r>
      <rPr>
        <sz val="10"/>
        <rFont val="Arial"/>
        <family val="2"/>
        <charset val="238"/>
      </rPr>
      <t>mint átvevő társaság vagyona könyv szerinti értéken (ezer Ft)</t>
    </r>
  </si>
  <si>
    <t>Beolvadással létrejött társaság Vagyonmérleg tervezete</t>
  </si>
  <si>
    <t>Rendezés</t>
  </si>
  <si>
    <t>Különbözetek</t>
  </si>
  <si>
    <t xml:space="preserve">                                                                                                                                             </t>
  </si>
  <si>
    <t>(adatok ezer Ft-ban)</t>
  </si>
  <si>
    <t>2024. december 31.</t>
  </si>
  <si>
    <r>
      <t xml:space="preserve">                                       </t>
    </r>
    <r>
      <rPr>
        <b/>
        <sz val="11"/>
        <rFont val="Arial"/>
        <family val="2"/>
        <charset val="238"/>
      </rPr>
      <t xml:space="preserve">          2024. december 31.   </t>
    </r>
    <r>
      <rPr>
        <sz val="10"/>
        <rFont val="Arial"/>
        <family val="2"/>
        <charset val="238"/>
      </rPr>
      <t xml:space="preserve">               </t>
    </r>
    <r>
      <rPr>
        <i/>
        <sz val="10"/>
        <rFont val="Arial"/>
        <family val="2"/>
        <charset val="238"/>
      </rPr>
      <t xml:space="preserve"> (adatok ezer Ft-ban)</t>
    </r>
  </si>
  <si>
    <r>
      <t xml:space="preserve">                                                                </t>
    </r>
    <r>
      <rPr>
        <b/>
        <sz val="10"/>
        <rFont val="Arial"/>
        <family val="2"/>
        <charset val="238"/>
      </rPr>
      <t>2024. december 31.</t>
    </r>
    <r>
      <rPr>
        <sz val="10"/>
        <rFont val="Arial"/>
        <family val="2"/>
        <charset val="238"/>
      </rPr>
      <t xml:space="preserve">                                  </t>
    </r>
    <r>
      <rPr>
        <i/>
        <sz val="10"/>
        <rFont val="Arial"/>
        <family val="2"/>
        <charset val="238"/>
      </rPr>
      <t>(adatok ezer Ft-ban)</t>
    </r>
  </si>
  <si>
    <r>
      <t xml:space="preserve">                                                             </t>
    </r>
    <r>
      <rPr>
        <b/>
        <sz val="10"/>
        <rFont val="Arial"/>
        <family val="2"/>
        <charset val="238"/>
      </rPr>
      <t>2024. december 31.</t>
    </r>
    <r>
      <rPr>
        <sz val="10"/>
        <rFont val="Arial"/>
        <family val="2"/>
        <charset val="238"/>
      </rPr>
      <t xml:space="preserve">                            </t>
    </r>
    <r>
      <rPr>
        <i/>
        <sz val="10"/>
        <rFont val="Arial"/>
        <family val="2"/>
        <charset val="238"/>
      </rPr>
      <t>(adatok ezer Ft-ban)</t>
    </r>
  </si>
  <si>
    <r>
      <t>Pro Veszprém Kft.</t>
    </r>
    <r>
      <rPr>
        <sz val="10"/>
        <rFont val="Arial"/>
        <family val="2"/>
        <charset val="238"/>
      </rPr>
      <t>, mint 1. beolvadó társaság vagyona piaci értéken                 (EFt)</t>
    </r>
  </si>
  <si>
    <r>
      <t>Veszprém 2030 Kft.</t>
    </r>
    <r>
      <rPr>
        <sz val="10"/>
        <rFont val="Arial"/>
        <family val="2"/>
        <charset val="238"/>
      </rPr>
      <t>, mint 2. beolvadó társaság vagyona piaci értéken                 (EFt)</t>
    </r>
  </si>
  <si>
    <r>
      <t>Pro Veszprém Kft.</t>
    </r>
    <r>
      <rPr>
        <sz val="10"/>
        <rFont val="Arial"/>
        <family val="2"/>
        <charset val="238"/>
      </rPr>
      <t>, mint 1. beolvadó társaság vagyona könyv szerinti értéken       (EFt)</t>
    </r>
  </si>
  <si>
    <r>
      <t>Veszprém 2030 Kft.</t>
    </r>
    <r>
      <rPr>
        <sz val="10"/>
        <rFont val="Arial"/>
        <family val="2"/>
        <charset val="238"/>
      </rPr>
      <t>, mint 2. beolvadó társaság vagyona könyv szerinti értéken       (EFt)</t>
    </r>
  </si>
  <si>
    <t>Veszprém, 2025. május 8.</t>
  </si>
  <si>
    <t xml:space="preserve">Pro Veszprém Nonprofit Kft. </t>
  </si>
  <si>
    <r>
      <t>Pro Veszprém Nonprofit Kft.</t>
    </r>
    <r>
      <rPr>
        <sz val="10"/>
        <rFont val="Arial"/>
        <family val="2"/>
        <charset val="238"/>
      </rPr>
      <t xml:space="preserve"> mint 1. beolvadó társaság vagyona piaci értéken                 (EFt)</t>
    </r>
  </si>
  <si>
    <r>
      <t>Veszprém 2030 Kft.</t>
    </r>
    <r>
      <rPr>
        <sz val="10"/>
        <rFont val="Arial"/>
        <family val="2"/>
        <charset val="238"/>
      </rPr>
      <t xml:space="preserve"> mint 2. beolvadó társaság vagyona piaci értéken                 (EFt)</t>
    </r>
  </si>
  <si>
    <r>
      <t xml:space="preserve">Swing-Swing Kft.          </t>
    </r>
    <r>
      <rPr>
        <sz val="10"/>
        <rFont val="Arial"/>
        <family val="2"/>
        <charset val="238"/>
      </rPr>
      <t>mint átvevő társaság vagyona könyv szerinti értéken (ezer Ft)</t>
    </r>
  </si>
  <si>
    <t>ügyvezető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</si>
</sst>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MS Sans Serif"/>
      <family val="2"/>
      <charset val="238"/>
    </font>
    <font>
      <b/>
      <sz val="10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03">
    <xf numFmtId="0" fontId="0" fillId="0" borderId="0" xfId="0"/>
    <xf numFmtId="0" fontId="4" fillId="0" borderId="1" xfId="0" applyFont="1" applyBorder="1" applyAlignment="1">
      <alignment horizontal="center"/>
    </xf>
    <xf numFmtId="3" fontId="5" fillId="0" borderId="2" xfId="0" applyNumberFormat="1" applyFont="1" applyBorder="1"/>
    <xf numFmtId="0" fontId="7" fillId="0" borderId="3" xfId="0" applyFont="1" applyBorder="1" applyAlignment="1">
      <alignment horizontal="center"/>
    </xf>
    <xf numFmtId="0" fontId="8" fillId="0" borderId="4" xfId="0" applyFont="1" applyBorder="1"/>
    <xf numFmtId="3" fontId="8" fillId="0" borderId="4" xfId="0" applyNumberFormat="1" applyFont="1" applyBorder="1"/>
    <xf numFmtId="3" fontId="8" fillId="0" borderId="5" xfId="0" applyNumberFormat="1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2" borderId="7" xfId="0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5" fillId="0" borderId="12" xfId="0" applyNumberFormat="1" applyFont="1" applyBorder="1"/>
    <xf numFmtId="0" fontId="0" fillId="0" borderId="0" xfId="0" applyAlignment="1">
      <alignment horizontal="left"/>
    </xf>
    <xf numFmtId="0" fontId="0" fillId="0" borderId="4" xfId="0" applyBorder="1"/>
    <xf numFmtId="0" fontId="8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13" xfId="0" applyFont="1" applyBorder="1"/>
    <xf numFmtId="0" fontId="5" fillId="0" borderId="13" xfId="0" applyFont="1" applyBorder="1" applyAlignment="1">
      <alignment horizontal="left" wrapText="1"/>
    </xf>
    <xf numFmtId="0" fontId="5" fillId="2" borderId="14" xfId="0" applyFont="1" applyFill="1" applyBorder="1" applyAlignment="1">
      <alignment vertical="center"/>
    </xf>
    <xf numFmtId="0" fontId="5" fillId="0" borderId="15" xfId="0" applyFont="1" applyBorder="1"/>
    <xf numFmtId="0" fontId="5" fillId="2" borderId="14" xfId="0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vertical="center"/>
    </xf>
    <xf numFmtId="0" fontId="8" fillId="0" borderId="2" xfId="0" applyFont="1" applyBorder="1"/>
    <xf numFmtId="3" fontId="8" fillId="0" borderId="12" xfId="0" applyNumberFormat="1" applyFont="1" applyBorder="1"/>
    <xf numFmtId="0" fontId="4" fillId="0" borderId="6" xfId="0" applyFont="1" applyBorder="1" applyAlignment="1">
      <alignment horizontal="center"/>
    </xf>
    <xf numFmtId="0" fontId="5" fillId="0" borderId="7" xfId="0" applyFont="1" applyBorder="1"/>
    <xf numFmtId="0" fontId="7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 wrapText="1"/>
    </xf>
    <xf numFmtId="0" fontId="5" fillId="2" borderId="16" xfId="0" applyFont="1" applyFill="1" applyBorder="1" applyAlignment="1">
      <alignment horizontal="center" vertical="center" wrapText="1"/>
    </xf>
    <xf numFmtId="0" fontId="7" fillId="0" borderId="4" xfId="0" applyFont="1" applyBorder="1"/>
    <xf numFmtId="3" fontId="5" fillId="2" borderId="7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7" xfId="0" applyBorder="1"/>
    <xf numFmtId="3" fontId="11" fillId="0" borderId="4" xfId="0" applyNumberFormat="1" applyFont="1" applyBorder="1"/>
    <xf numFmtId="0" fontId="12" fillId="0" borderId="4" xfId="0" applyFont="1" applyBorder="1"/>
    <xf numFmtId="0" fontId="12" fillId="0" borderId="2" xfId="0" applyFont="1" applyBorder="1"/>
    <xf numFmtId="0" fontId="12" fillId="0" borderId="9" xfId="0" applyFont="1" applyBorder="1"/>
    <xf numFmtId="0" fontId="13" fillId="0" borderId="7" xfId="0" applyFont="1" applyBorder="1"/>
    <xf numFmtId="3" fontId="6" fillId="0" borderId="11" xfId="0" applyNumberFormat="1" applyFont="1" applyBorder="1"/>
    <xf numFmtId="0" fontId="6" fillId="0" borderId="7" xfId="0" applyFont="1" applyBorder="1"/>
    <xf numFmtId="0" fontId="8" fillId="0" borderId="9" xfId="0" applyFont="1" applyBorder="1"/>
    <xf numFmtId="3" fontId="6" fillId="2" borderId="11" xfId="0" applyNumberFormat="1" applyFont="1" applyFill="1" applyBorder="1"/>
    <xf numFmtId="3" fontId="5" fillId="0" borderId="7" xfId="0" applyNumberFormat="1" applyFont="1" applyBorder="1"/>
    <xf numFmtId="3" fontId="8" fillId="0" borderId="2" xfId="0" applyNumberFormat="1" applyFont="1" applyBorder="1"/>
    <xf numFmtId="3" fontId="6" fillId="0" borderId="7" xfId="0" applyNumberFormat="1" applyFont="1" applyBorder="1"/>
    <xf numFmtId="0" fontId="8" fillId="0" borderId="12" xfId="0" applyFont="1" applyBorder="1"/>
    <xf numFmtId="0" fontId="8" fillId="0" borderId="5" xfId="0" applyFont="1" applyBorder="1"/>
    <xf numFmtId="0" fontId="8" fillId="0" borderId="10" xfId="0" applyFont="1" applyBorder="1"/>
    <xf numFmtId="0" fontId="6" fillId="0" borderId="11" xfId="0" applyFont="1" applyBorder="1"/>
    <xf numFmtId="0" fontId="10" fillId="0" borderId="0" xfId="0" applyFont="1" applyAlignment="1">
      <alignment horizontal="left"/>
    </xf>
    <xf numFmtId="0" fontId="0" fillId="0" borderId="18" xfId="0" applyBorder="1"/>
    <xf numFmtId="3" fontId="6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/>
    <xf numFmtId="3" fontId="6" fillId="2" borderId="11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indent="1"/>
    </xf>
    <xf numFmtId="0" fontId="8" fillId="0" borderId="13" xfId="0" applyFont="1" applyBorder="1" applyAlignment="1">
      <alignment horizontal="left" wrapText="1" indent="1"/>
    </xf>
    <xf numFmtId="0" fontId="2" fillId="0" borderId="13" xfId="0" applyFont="1" applyBorder="1" applyAlignment="1">
      <alignment horizontal="left" inden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15" xfId="0" applyFont="1" applyBorder="1"/>
    <xf numFmtId="0" fontId="6" fillId="0" borderId="13" xfId="0" applyFont="1" applyBorder="1" applyAlignment="1">
      <alignment horizontal="left" indent="1"/>
    </xf>
    <xf numFmtId="0" fontId="6" fillId="0" borderId="13" xfId="0" applyFont="1" applyBorder="1" applyAlignment="1">
      <alignment horizontal="left" wrapText="1" indent="1"/>
    </xf>
    <xf numFmtId="0" fontId="6" fillId="0" borderId="13" xfId="0" applyFont="1" applyBorder="1" applyAlignment="1">
      <alignment horizontal="left" wrapText="1"/>
    </xf>
    <xf numFmtId="0" fontId="6" fillId="0" borderId="13" xfId="0" applyFont="1" applyBorder="1"/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10" fillId="0" borderId="18" xfId="0" applyFont="1" applyBorder="1"/>
    <xf numFmtId="0" fontId="16" fillId="0" borderId="18" xfId="0" applyFont="1" applyBorder="1"/>
    <xf numFmtId="3" fontId="7" fillId="0" borderId="2" xfId="0" applyNumberFormat="1" applyFont="1" applyBorder="1"/>
    <xf numFmtId="3" fontId="7" fillId="0" borderId="4" xfId="0" applyNumberFormat="1" applyFont="1" applyBorder="1"/>
    <xf numFmtId="3" fontId="18" fillId="0" borderId="0" xfId="0" applyNumberFormat="1" applyFont="1"/>
    <xf numFmtId="0" fontId="1" fillId="0" borderId="0" xfId="0" applyFont="1" applyAlignment="1">
      <alignment horizontal="left"/>
    </xf>
    <xf numFmtId="3" fontId="5" fillId="2" borderId="14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19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18" xfId="0" applyFont="1" applyBorder="1"/>
    <xf numFmtId="0" fontId="0" fillId="0" borderId="18" xfId="0" applyBorder="1"/>
    <xf numFmtId="0" fontId="14" fillId="0" borderId="0" xfId="0" applyFont="1" applyAlignment="1">
      <alignment horizontal="center"/>
    </xf>
    <xf numFmtId="0" fontId="10" fillId="0" borderId="0" xfId="0" applyFont="1"/>
    <xf numFmtId="0" fontId="1" fillId="0" borderId="0" xfId="0" applyFont="1"/>
    <xf numFmtId="0" fontId="10" fillId="0" borderId="18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14" fillId="0" borderId="18" xfId="0" applyFont="1" applyBorder="1" applyAlignment="1">
      <alignment horizontal="center"/>
    </xf>
  </cellXfs>
  <cellStyles count="2">
    <cellStyle name="Normál" xfId="0" builtinId="0"/>
    <cellStyle name="Normál 4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  <pageSetUpPr fitToPage="1"/>
  </sheetPr>
  <dimension ref="A1:E44"/>
  <sheetViews>
    <sheetView view="pageBreakPreview" zoomScale="60" zoomScaleNormal="100" workbookViewId="0">
      <selection sqref="A1:E1"/>
    </sheetView>
  </sheetViews>
  <sheetFormatPr defaultRowHeight="12.5" x14ac:dyDescent="0.25"/>
  <cols>
    <col min="1" max="1" width="5.453125" customWidth="1"/>
    <col min="2" max="2" width="36.26953125" customWidth="1"/>
    <col min="3" max="3" width="16.54296875" customWidth="1"/>
    <col min="4" max="4" width="10.81640625" customWidth="1"/>
    <col min="5" max="5" width="16.81640625" customWidth="1"/>
    <col min="6" max="6" width="6.1796875" customWidth="1"/>
  </cols>
  <sheetData>
    <row r="1" spans="1:5" ht="14" x14ac:dyDescent="0.3">
      <c r="A1" s="97" t="s">
        <v>75</v>
      </c>
      <c r="B1" s="97"/>
      <c r="C1" s="97"/>
      <c r="D1" s="97"/>
      <c r="E1" s="97"/>
    </row>
    <row r="2" spans="1:5" ht="14" x14ac:dyDescent="0.3">
      <c r="A2" s="97" t="s">
        <v>57</v>
      </c>
      <c r="B2" s="97"/>
      <c r="C2" s="97"/>
      <c r="D2" s="97"/>
      <c r="E2" s="97"/>
    </row>
    <row r="3" spans="1:5" ht="13.5" thickBot="1" x14ac:dyDescent="0.35">
      <c r="A3" s="95" t="s">
        <v>69</v>
      </c>
      <c r="B3" s="96"/>
      <c r="C3" s="96"/>
      <c r="D3" s="96"/>
      <c r="E3" s="96"/>
    </row>
    <row r="4" spans="1:5" ht="84" customHeight="1" thickBot="1" x14ac:dyDescent="0.3">
      <c r="A4" s="11" t="s">
        <v>22</v>
      </c>
      <c r="B4" s="28" t="s">
        <v>6</v>
      </c>
      <c r="C4" s="61" t="s">
        <v>72</v>
      </c>
      <c r="D4" s="40" t="s">
        <v>48</v>
      </c>
      <c r="E4" s="63" t="s">
        <v>70</v>
      </c>
    </row>
    <row r="5" spans="1:5" ht="15" customHeight="1" x14ac:dyDescent="0.3">
      <c r="A5" s="75" t="s">
        <v>0</v>
      </c>
      <c r="B5" s="27" t="s">
        <v>7</v>
      </c>
      <c r="C5" s="2">
        <f>C6+C7+C8</f>
        <v>635</v>
      </c>
      <c r="D5" s="2">
        <f t="shared" ref="D5" si="0">D6+D7+D8</f>
        <v>0</v>
      </c>
      <c r="E5" s="19">
        <f>E6+E7+E8</f>
        <v>635</v>
      </c>
    </row>
    <row r="6" spans="1:5" ht="14.25" customHeight="1" x14ac:dyDescent="0.25">
      <c r="A6" s="76" t="s">
        <v>1</v>
      </c>
      <c r="B6" s="64" t="s">
        <v>8</v>
      </c>
      <c r="C6" s="5">
        <v>0</v>
      </c>
      <c r="D6" s="21">
        <v>0</v>
      </c>
      <c r="E6" s="6">
        <f>C6+D6</f>
        <v>0</v>
      </c>
    </row>
    <row r="7" spans="1:5" ht="13.5" customHeight="1" x14ac:dyDescent="0.25">
      <c r="A7" s="76" t="s">
        <v>2</v>
      </c>
      <c r="B7" s="64" t="s">
        <v>9</v>
      </c>
      <c r="C7" s="5">
        <v>635</v>
      </c>
      <c r="D7" s="21">
        <v>0</v>
      </c>
      <c r="E7" s="6">
        <f t="shared" ref="E7:E8" si="1">C7+D7</f>
        <v>635</v>
      </c>
    </row>
    <row r="8" spans="1:5" ht="14.25" customHeight="1" x14ac:dyDescent="0.25">
      <c r="A8" s="75" t="s">
        <v>5</v>
      </c>
      <c r="B8" s="65" t="s">
        <v>10</v>
      </c>
      <c r="C8" s="5">
        <v>0</v>
      </c>
      <c r="D8" s="21">
        <v>0</v>
      </c>
      <c r="E8" s="6">
        <f t="shared" si="1"/>
        <v>0</v>
      </c>
    </row>
    <row r="9" spans="1:5" ht="15" customHeight="1" x14ac:dyDescent="0.3">
      <c r="A9" s="76" t="s">
        <v>44</v>
      </c>
      <c r="B9" s="25" t="s">
        <v>11</v>
      </c>
      <c r="C9" s="2">
        <f>C10+C11+C12+C13</f>
        <v>9422</v>
      </c>
      <c r="D9" s="2">
        <f t="shared" ref="D9" si="2">D10+D11+D12+D13</f>
        <v>0</v>
      </c>
      <c r="E9" s="19">
        <f>E10+E11+E12+E13</f>
        <v>9422</v>
      </c>
    </row>
    <row r="10" spans="1:5" ht="14.25" customHeight="1" x14ac:dyDescent="0.25">
      <c r="A10" s="76" t="s">
        <v>45</v>
      </c>
      <c r="B10" s="65" t="s">
        <v>12</v>
      </c>
      <c r="C10" s="5">
        <v>0</v>
      </c>
      <c r="D10" s="21">
        <v>0</v>
      </c>
      <c r="E10" s="6">
        <f>C10+D10</f>
        <v>0</v>
      </c>
    </row>
    <row r="11" spans="1:5" ht="14.25" customHeight="1" x14ac:dyDescent="0.25">
      <c r="A11" s="75" t="s">
        <v>46</v>
      </c>
      <c r="B11" s="64" t="s">
        <v>13</v>
      </c>
      <c r="C11" s="5">
        <v>2622</v>
      </c>
      <c r="D11" s="21">
        <v>0</v>
      </c>
      <c r="E11" s="6">
        <f t="shared" ref="E11:E14" si="3">C11+D11</f>
        <v>2622</v>
      </c>
    </row>
    <row r="12" spans="1:5" ht="14.25" customHeight="1" x14ac:dyDescent="0.25">
      <c r="A12" s="76" t="s">
        <v>26</v>
      </c>
      <c r="B12" s="64" t="s">
        <v>14</v>
      </c>
      <c r="C12" s="5">
        <v>0</v>
      </c>
      <c r="D12" s="21">
        <v>0</v>
      </c>
      <c r="E12" s="6">
        <f t="shared" si="3"/>
        <v>0</v>
      </c>
    </row>
    <row r="13" spans="1:5" ht="14.25" customHeight="1" x14ac:dyDescent="0.25">
      <c r="A13" s="76" t="s">
        <v>27</v>
      </c>
      <c r="B13" s="64" t="s">
        <v>15</v>
      </c>
      <c r="C13" s="5">
        <v>6800</v>
      </c>
      <c r="D13" s="21">
        <v>0</v>
      </c>
      <c r="E13" s="6">
        <f>C13+D13</f>
        <v>6800</v>
      </c>
    </row>
    <row r="14" spans="1:5" ht="15.75" customHeight="1" thickBot="1" x14ac:dyDescent="0.35">
      <c r="A14" s="77" t="s">
        <v>28</v>
      </c>
      <c r="B14" s="24" t="s">
        <v>16</v>
      </c>
      <c r="C14" s="7">
        <v>94</v>
      </c>
      <c r="D14" s="21">
        <v>0</v>
      </c>
      <c r="E14" s="6">
        <f t="shared" si="3"/>
        <v>94</v>
      </c>
    </row>
    <row r="15" spans="1:5" ht="20.25" customHeight="1" thickBot="1" x14ac:dyDescent="0.3">
      <c r="A15" s="22" t="s">
        <v>29</v>
      </c>
      <c r="B15" s="26" t="s">
        <v>3</v>
      </c>
      <c r="C15" s="38">
        <f>C5+C9+C14</f>
        <v>10151</v>
      </c>
      <c r="D15" s="38">
        <f t="shared" ref="D15:E15" si="4">D5+D9+D14</f>
        <v>0</v>
      </c>
      <c r="E15" s="16">
        <f t="shared" si="4"/>
        <v>10151</v>
      </c>
    </row>
    <row r="16" spans="1:5" ht="15" customHeight="1" x14ac:dyDescent="0.3">
      <c r="A16" s="75" t="s">
        <v>30</v>
      </c>
      <c r="B16" s="27" t="s">
        <v>17</v>
      </c>
      <c r="C16" s="2">
        <f>C17+C18+C19+C20+C21+C22</f>
        <v>5407</v>
      </c>
      <c r="D16" s="2">
        <f t="shared" ref="D16:E16" si="5">D17+D18+D19+D20+D21+D22</f>
        <v>0</v>
      </c>
      <c r="E16" s="19">
        <f t="shared" si="5"/>
        <v>5407</v>
      </c>
    </row>
    <row r="17" spans="1:5" ht="14.25" customHeight="1" x14ac:dyDescent="0.25">
      <c r="A17" s="75" t="s">
        <v>31</v>
      </c>
      <c r="B17" s="66" t="s">
        <v>23</v>
      </c>
      <c r="C17" s="5">
        <v>3510</v>
      </c>
      <c r="D17" s="37">
        <v>0</v>
      </c>
      <c r="E17" s="6">
        <f>C17+D17</f>
        <v>3510</v>
      </c>
    </row>
    <row r="18" spans="1:5" ht="14.25" customHeight="1" x14ac:dyDescent="0.25">
      <c r="A18" s="75" t="s">
        <v>32</v>
      </c>
      <c r="B18" s="66" t="s">
        <v>52</v>
      </c>
      <c r="C18" s="5">
        <v>0</v>
      </c>
      <c r="D18" s="37">
        <v>0</v>
      </c>
      <c r="E18" s="6">
        <f t="shared" ref="E18:E23" si="6">C18+D18</f>
        <v>0</v>
      </c>
    </row>
    <row r="19" spans="1:5" ht="14.25" customHeight="1" x14ac:dyDescent="0.25">
      <c r="A19" s="75" t="s">
        <v>33</v>
      </c>
      <c r="B19" s="66" t="s">
        <v>53</v>
      </c>
      <c r="C19" s="5">
        <v>11990</v>
      </c>
      <c r="D19" s="37">
        <v>0</v>
      </c>
      <c r="E19" s="6">
        <f t="shared" si="6"/>
        <v>11990</v>
      </c>
    </row>
    <row r="20" spans="1:5" ht="14.25" customHeight="1" x14ac:dyDescent="0.25">
      <c r="A20" s="75" t="s">
        <v>34</v>
      </c>
      <c r="B20" s="66" t="s">
        <v>24</v>
      </c>
      <c r="C20" s="5">
        <f>12772-22865</f>
        <v>-10093</v>
      </c>
      <c r="D20" s="37">
        <v>0</v>
      </c>
      <c r="E20" s="6">
        <f>C20+D20</f>
        <v>-10093</v>
      </c>
    </row>
    <row r="21" spans="1:5" ht="14.25" customHeight="1" x14ac:dyDescent="0.25">
      <c r="A21" s="75" t="s">
        <v>35</v>
      </c>
      <c r="B21" s="66" t="s">
        <v>25</v>
      </c>
      <c r="C21" s="9">
        <v>0</v>
      </c>
      <c r="D21" s="37">
        <v>0</v>
      </c>
      <c r="E21" s="6">
        <f t="shared" si="6"/>
        <v>0</v>
      </c>
    </row>
    <row r="22" spans="1:5" ht="14.25" customHeight="1" x14ac:dyDescent="0.25">
      <c r="A22" s="75" t="s">
        <v>36</v>
      </c>
      <c r="B22" s="66" t="s">
        <v>54</v>
      </c>
      <c r="C22" s="9">
        <v>0</v>
      </c>
      <c r="D22" s="37">
        <v>0</v>
      </c>
      <c r="E22" s="6">
        <f>C22+D22</f>
        <v>0</v>
      </c>
    </row>
    <row r="23" spans="1:5" ht="14.25" customHeight="1" x14ac:dyDescent="0.3">
      <c r="A23" s="75" t="s">
        <v>37</v>
      </c>
      <c r="B23" s="24" t="s">
        <v>56</v>
      </c>
      <c r="C23" s="9">
        <v>0</v>
      </c>
      <c r="D23" s="37">
        <v>0</v>
      </c>
      <c r="E23" s="6">
        <f t="shared" si="6"/>
        <v>0</v>
      </c>
    </row>
    <row r="24" spans="1:5" ht="15" customHeight="1" x14ac:dyDescent="0.3">
      <c r="A24" s="75" t="s">
        <v>38</v>
      </c>
      <c r="B24" s="24" t="s">
        <v>18</v>
      </c>
      <c r="C24" s="2">
        <f>C25+C26+C27</f>
        <v>3991</v>
      </c>
      <c r="D24" s="2">
        <f t="shared" ref="D24" si="7">D25+D26+D27</f>
        <v>0</v>
      </c>
      <c r="E24" s="19">
        <f t="shared" ref="E24" si="8">E25+E26+E27</f>
        <v>3991</v>
      </c>
    </row>
    <row r="25" spans="1:5" ht="15" customHeight="1" x14ac:dyDescent="0.3">
      <c r="A25" s="75" t="s">
        <v>39</v>
      </c>
      <c r="B25" s="66" t="s">
        <v>55</v>
      </c>
      <c r="C25" s="7">
        <v>0</v>
      </c>
      <c r="D25" s="21">
        <v>0</v>
      </c>
      <c r="E25" s="6">
        <f>C25+D25</f>
        <v>0</v>
      </c>
    </row>
    <row r="26" spans="1:5" ht="15" customHeight="1" x14ac:dyDescent="0.25">
      <c r="A26" s="75" t="s">
        <v>40</v>
      </c>
      <c r="B26" s="66" t="s">
        <v>19</v>
      </c>
      <c r="C26" s="43">
        <v>0</v>
      </c>
      <c r="D26" s="21">
        <v>0</v>
      </c>
      <c r="E26" s="6">
        <f t="shared" ref="E26:E27" si="9">C26+D26</f>
        <v>0</v>
      </c>
    </row>
    <row r="27" spans="1:5" ht="15" customHeight="1" x14ac:dyDescent="0.25">
      <c r="A27" s="75" t="s">
        <v>41</v>
      </c>
      <c r="B27" s="66" t="s">
        <v>20</v>
      </c>
      <c r="C27" s="43">
        <v>3991</v>
      </c>
      <c r="D27" s="21">
        <v>0</v>
      </c>
      <c r="E27" s="6">
        <f t="shared" si="9"/>
        <v>3991</v>
      </c>
    </row>
    <row r="28" spans="1:5" ht="15.75" customHeight="1" thickBot="1" x14ac:dyDescent="0.35">
      <c r="A28" s="75" t="s">
        <v>42</v>
      </c>
      <c r="B28" s="24" t="s">
        <v>21</v>
      </c>
      <c r="C28" s="7">
        <v>753</v>
      </c>
      <c r="D28" s="21">
        <v>0</v>
      </c>
      <c r="E28" s="6">
        <f>C28+D28</f>
        <v>753</v>
      </c>
    </row>
    <row r="29" spans="1:5" ht="20.25" customHeight="1" thickBot="1" x14ac:dyDescent="0.3">
      <c r="A29" s="22" t="s">
        <v>43</v>
      </c>
      <c r="B29" s="39" t="s">
        <v>4</v>
      </c>
      <c r="C29" s="38">
        <f>C16+C24+C28</f>
        <v>10151</v>
      </c>
      <c r="D29" s="38">
        <f t="shared" ref="D29" si="10">D16+D24+D28</f>
        <v>0</v>
      </c>
      <c r="E29" s="16">
        <f>E16+E24+E28</f>
        <v>10151</v>
      </c>
    </row>
    <row r="30" spans="1:5" ht="12" customHeight="1" x14ac:dyDescent="0.3">
      <c r="C30" s="89">
        <f>C15-C29</f>
        <v>0</v>
      </c>
      <c r="D30" s="89">
        <f t="shared" ref="D30:E30" si="11">D15-D29</f>
        <v>0</v>
      </c>
      <c r="E30" s="89">
        <f t="shared" si="11"/>
        <v>0</v>
      </c>
    </row>
    <row r="31" spans="1:5" ht="12" customHeight="1" x14ac:dyDescent="0.25"/>
    <row r="32" spans="1:5" x14ac:dyDescent="0.25">
      <c r="A32" s="90" t="s">
        <v>74</v>
      </c>
      <c r="B32" s="20"/>
    </row>
    <row r="37" spans="2:5" x14ac:dyDescent="0.25">
      <c r="B37" s="94" t="s">
        <v>49</v>
      </c>
      <c r="C37" s="94"/>
      <c r="D37" s="94"/>
      <c r="E37" s="94"/>
    </row>
    <row r="43" spans="2:5" ht="14.25" customHeight="1" x14ac:dyDescent="0.25"/>
    <row r="44" spans="2:5" ht="18.75" customHeight="1" x14ac:dyDescent="0.25"/>
  </sheetData>
  <mergeCells count="4">
    <mergeCell ref="B37:E37"/>
    <mergeCell ref="A3:E3"/>
    <mergeCell ref="A1:E1"/>
    <mergeCell ref="A2:E2"/>
  </mergeCells>
  <phoneticPr fontId="9" type="noConversion"/>
  <pageMargins left="0.98425196850393704" right="0.78740157480314965" top="0.90854166666666669" bottom="1.1811023622047245" header="0.51181102362204722" footer="0.51181102362204722"/>
  <pageSetup paperSize="9" scale="98" fitToHeight="0" orientation="portrait" r:id="rId1"/>
  <headerFooter alignWithMargins="0">
    <oddHeader xml:space="preserve">&amp;C
&amp;"Arial,Félkövér"&amp;11
</oddHeader>
  </headerFooter>
  <ignoredErrors>
    <ignoredError sqref="E9:E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9"/>
    <pageSetUpPr fitToPage="1"/>
  </sheetPr>
  <dimension ref="A1:E43"/>
  <sheetViews>
    <sheetView view="pageBreakPreview" zoomScale="60" zoomScaleNormal="100" workbookViewId="0">
      <selection activeCell="G6" sqref="G1:M1048576"/>
    </sheetView>
  </sheetViews>
  <sheetFormatPr defaultRowHeight="12.5" x14ac:dyDescent="0.25"/>
  <cols>
    <col min="1" max="1" width="5.453125" customWidth="1"/>
    <col min="2" max="2" width="36.26953125" customWidth="1"/>
    <col min="3" max="3" width="17.54296875" customWidth="1"/>
    <col min="4" max="4" width="15.1796875" customWidth="1"/>
    <col min="5" max="5" width="17.1796875" customWidth="1"/>
    <col min="6" max="6" width="7.1796875" customWidth="1"/>
  </cols>
  <sheetData>
    <row r="1" spans="1:5" ht="14" x14ac:dyDescent="0.3">
      <c r="A1" s="97" t="s">
        <v>58</v>
      </c>
      <c r="B1" s="97"/>
      <c r="C1" s="97"/>
      <c r="D1" s="97"/>
      <c r="E1" s="97"/>
    </row>
    <row r="2" spans="1:5" ht="14" x14ac:dyDescent="0.3">
      <c r="A2" s="97" t="s">
        <v>57</v>
      </c>
      <c r="B2" s="97"/>
      <c r="C2" s="97"/>
      <c r="D2" s="97"/>
      <c r="E2" s="97"/>
    </row>
    <row r="3" spans="1:5" ht="13.5" thickBot="1" x14ac:dyDescent="0.35">
      <c r="A3" s="95" t="s">
        <v>68</v>
      </c>
      <c r="B3" s="96"/>
      <c r="C3" s="96"/>
      <c r="D3" s="96"/>
      <c r="E3" s="96"/>
    </row>
    <row r="4" spans="1:5" s="69" customFormat="1" ht="84" customHeight="1" thickBot="1" x14ac:dyDescent="0.3">
      <c r="A4" s="67" t="s">
        <v>22</v>
      </c>
      <c r="B4" s="68" t="s">
        <v>6</v>
      </c>
      <c r="C4" s="61" t="s">
        <v>73</v>
      </c>
      <c r="D4" s="40" t="s">
        <v>48</v>
      </c>
      <c r="E4" s="63" t="s">
        <v>71</v>
      </c>
    </row>
    <row r="5" spans="1:5" s="69" customFormat="1" ht="15" customHeight="1" x14ac:dyDescent="0.3">
      <c r="A5" s="75" t="s">
        <v>0</v>
      </c>
      <c r="B5" s="70" t="s">
        <v>7</v>
      </c>
      <c r="C5" s="2">
        <f>C6+C7+C8</f>
        <v>4364957</v>
      </c>
      <c r="D5" s="2">
        <f t="shared" ref="D5" si="0">D6+D7+D8</f>
        <v>0</v>
      </c>
      <c r="E5" s="19">
        <f>E6+E7+E8</f>
        <v>4364957</v>
      </c>
    </row>
    <row r="6" spans="1:5" s="69" customFormat="1" ht="14.25" customHeight="1" x14ac:dyDescent="0.3">
      <c r="A6" s="76" t="s">
        <v>1</v>
      </c>
      <c r="B6" s="71" t="s">
        <v>8</v>
      </c>
      <c r="C6" s="5">
        <v>28498</v>
      </c>
      <c r="D6" s="21">
        <v>0</v>
      </c>
      <c r="E6" s="6">
        <f>C6+D6</f>
        <v>28498</v>
      </c>
    </row>
    <row r="7" spans="1:5" s="69" customFormat="1" ht="13.5" customHeight="1" x14ac:dyDescent="0.3">
      <c r="A7" s="76" t="s">
        <v>2</v>
      </c>
      <c r="B7" s="71" t="s">
        <v>9</v>
      </c>
      <c r="C7" s="5">
        <v>4335957</v>
      </c>
      <c r="D7" s="21">
        <v>0</v>
      </c>
      <c r="E7" s="6">
        <f t="shared" ref="E7:E8" si="1">C7+D7</f>
        <v>4335957</v>
      </c>
    </row>
    <row r="8" spans="1:5" s="69" customFormat="1" ht="14.25" customHeight="1" x14ac:dyDescent="0.3">
      <c r="A8" s="75" t="s">
        <v>5</v>
      </c>
      <c r="B8" s="72" t="s">
        <v>10</v>
      </c>
      <c r="C8" s="5">
        <v>502</v>
      </c>
      <c r="D8" s="21">
        <v>0</v>
      </c>
      <c r="E8" s="6">
        <f t="shared" si="1"/>
        <v>502</v>
      </c>
    </row>
    <row r="9" spans="1:5" s="69" customFormat="1" ht="15" customHeight="1" x14ac:dyDescent="0.3">
      <c r="A9" s="76" t="s">
        <v>44</v>
      </c>
      <c r="B9" s="73" t="s">
        <v>11</v>
      </c>
      <c r="C9" s="2">
        <f>C10+C11+C12+C13</f>
        <v>200778</v>
      </c>
      <c r="D9" s="2">
        <f t="shared" ref="D9" si="2">D10+D11+D12+D13</f>
        <v>0</v>
      </c>
      <c r="E9" s="19">
        <f>E10+E11+E12+E13</f>
        <v>200778</v>
      </c>
    </row>
    <row r="10" spans="1:5" s="69" customFormat="1" ht="14.25" customHeight="1" x14ac:dyDescent="0.3">
      <c r="A10" s="76" t="s">
        <v>45</v>
      </c>
      <c r="B10" s="72" t="s">
        <v>12</v>
      </c>
      <c r="C10" s="5">
        <v>214</v>
      </c>
      <c r="D10" s="21">
        <v>0</v>
      </c>
      <c r="E10" s="6">
        <f>C10+D10</f>
        <v>214</v>
      </c>
    </row>
    <row r="11" spans="1:5" s="69" customFormat="1" ht="14.25" customHeight="1" x14ac:dyDescent="0.3">
      <c r="A11" s="75" t="s">
        <v>46</v>
      </c>
      <c r="B11" s="71" t="s">
        <v>13</v>
      </c>
      <c r="C11" s="5">
        <v>39484</v>
      </c>
      <c r="D11" s="21">
        <v>0</v>
      </c>
      <c r="E11" s="6">
        <f t="shared" ref="E11:E14" si="3">C11+D11</f>
        <v>39484</v>
      </c>
    </row>
    <row r="12" spans="1:5" s="69" customFormat="1" ht="14.25" customHeight="1" x14ac:dyDescent="0.3">
      <c r="A12" s="76" t="s">
        <v>26</v>
      </c>
      <c r="B12" s="71" t="s">
        <v>14</v>
      </c>
      <c r="C12" s="5">
        <v>0</v>
      </c>
      <c r="D12" s="21">
        <v>0</v>
      </c>
      <c r="E12" s="6">
        <f t="shared" si="3"/>
        <v>0</v>
      </c>
    </row>
    <row r="13" spans="1:5" s="69" customFormat="1" ht="14.25" customHeight="1" x14ac:dyDescent="0.3">
      <c r="A13" s="76" t="s">
        <v>27</v>
      </c>
      <c r="B13" s="71" t="s">
        <v>15</v>
      </c>
      <c r="C13" s="5">
        <v>161080</v>
      </c>
      <c r="D13" s="21">
        <v>0</v>
      </c>
      <c r="E13" s="6">
        <f>C13+D13</f>
        <v>161080</v>
      </c>
    </row>
    <row r="14" spans="1:5" s="69" customFormat="1" ht="15.75" customHeight="1" thickBot="1" x14ac:dyDescent="0.35">
      <c r="A14" s="77" t="s">
        <v>28</v>
      </c>
      <c r="B14" s="74" t="s">
        <v>16</v>
      </c>
      <c r="C14" s="7">
        <v>20348</v>
      </c>
      <c r="D14" s="21">
        <v>0</v>
      </c>
      <c r="E14" s="6">
        <f t="shared" si="3"/>
        <v>20348</v>
      </c>
    </row>
    <row r="15" spans="1:5" s="69" customFormat="1" ht="20.25" customHeight="1" thickBot="1" x14ac:dyDescent="0.3">
      <c r="A15" s="22" t="s">
        <v>29</v>
      </c>
      <c r="B15" s="39" t="s">
        <v>3</v>
      </c>
      <c r="C15" s="38">
        <f>C5+C9+C14</f>
        <v>4586083</v>
      </c>
      <c r="D15" s="38">
        <f t="shared" ref="D15:E15" si="4">D5+D9+D14</f>
        <v>0</v>
      </c>
      <c r="E15" s="16">
        <f t="shared" si="4"/>
        <v>4586083</v>
      </c>
    </row>
    <row r="16" spans="1:5" s="69" customFormat="1" ht="15" customHeight="1" x14ac:dyDescent="0.3">
      <c r="A16" s="75" t="s">
        <v>30</v>
      </c>
      <c r="B16" s="70" t="s">
        <v>17</v>
      </c>
      <c r="C16" s="2">
        <f>C17+C18+C19+C20+C21+C22</f>
        <v>265817</v>
      </c>
      <c r="D16" s="2">
        <f t="shared" ref="D16:E16" si="5">D17+D18+D19+D20+D21+D22</f>
        <v>0</v>
      </c>
      <c r="E16" s="19">
        <f t="shared" si="5"/>
        <v>265817</v>
      </c>
    </row>
    <row r="17" spans="1:5" s="69" customFormat="1" ht="14.25" customHeight="1" x14ac:dyDescent="0.3">
      <c r="A17" s="75" t="s">
        <v>31</v>
      </c>
      <c r="B17" s="71" t="s">
        <v>23</v>
      </c>
      <c r="C17" s="5">
        <v>3010</v>
      </c>
      <c r="D17" s="37">
        <v>0</v>
      </c>
      <c r="E17" s="6">
        <f>C17+D17</f>
        <v>3010</v>
      </c>
    </row>
    <row r="18" spans="1:5" s="69" customFormat="1" ht="14.25" customHeight="1" x14ac:dyDescent="0.3">
      <c r="A18" s="75" t="s">
        <v>32</v>
      </c>
      <c r="B18" s="71" t="s">
        <v>52</v>
      </c>
      <c r="C18" s="5">
        <v>0</v>
      </c>
      <c r="D18" s="37">
        <v>0</v>
      </c>
      <c r="E18" s="6">
        <f t="shared" ref="E18:E23" si="6">C18+D18</f>
        <v>0</v>
      </c>
    </row>
    <row r="19" spans="1:5" s="69" customFormat="1" ht="14.25" customHeight="1" x14ac:dyDescent="0.3">
      <c r="A19" s="75" t="s">
        <v>33</v>
      </c>
      <c r="B19" s="71" t="s">
        <v>53</v>
      </c>
      <c r="C19" s="5">
        <v>128345</v>
      </c>
      <c r="D19" s="37">
        <v>0</v>
      </c>
      <c r="E19" s="6">
        <f t="shared" si="6"/>
        <v>128345</v>
      </c>
    </row>
    <row r="20" spans="1:5" s="69" customFormat="1" ht="14.25" customHeight="1" x14ac:dyDescent="0.3">
      <c r="A20" s="75" t="s">
        <v>34</v>
      </c>
      <c r="B20" s="71" t="s">
        <v>24</v>
      </c>
      <c r="C20" s="5">
        <f>262399-141629</f>
        <v>120770</v>
      </c>
      <c r="D20" s="37">
        <v>0</v>
      </c>
      <c r="E20" s="6">
        <f>C20+D20</f>
        <v>120770</v>
      </c>
    </row>
    <row r="21" spans="1:5" s="69" customFormat="1" ht="14.25" customHeight="1" x14ac:dyDescent="0.3">
      <c r="A21" s="75" t="s">
        <v>35</v>
      </c>
      <c r="B21" s="71" t="s">
        <v>25</v>
      </c>
      <c r="C21" s="9">
        <v>13692</v>
      </c>
      <c r="D21" s="21">
        <v>0</v>
      </c>
      <c r="E21" s="6">
        <f t="shared" si="6"/>
        <v>13692</v>
      </c>
    </row>
    <row r="22" spans="1:5" s="69" customFormat="1" ht="14.25" customHeight="1" x14ac:dyDescent="0.3">
      <c r="A22" s="75" t="s">
        <v>36</v>
      </c>
      <c r="B22" s="71" t="s">
        <v>54</v>
      </c>
      <c r="C22" s="9">
        <v>0</v>
      </c>
      <c r="D22" s="21">
        <v>0</v>
      </c>
      <c r="E22" s="6">
        <f>C22+D22</f>
        <v>0</v>
      </c>
    </row>
    <row r="23" spans="1:5" s="69" customFormat="1" ht="14.25" customHeight="1" x14ac:dyDescent="0.3">
      <c r="A23" s="75" t="s">
        <v>37</v>
      </c>
      <c r="B23" s="74" t="s">
        <v>56</v>
      </c>
      <c r="C23" s="9"/>
      <c r="D23" s="21">
        <v>0</v>
      </c>
      <c r="E23" s="6">
        <f t="shared" si="6"/>
        <v>0</v>
      </c>
    </row>
    <row r="24" spans="1:5" s="69" customFormat="1" ht="15" customHeight="1" x14ac:dyDescent="0.3">
      <c r="A24" s="75" t="s">
        <v>38</v>
      </c>
      <c r="B24" s="74" t="s">
        <v>18</v>
      </c>
      <c r="C24" s="2">
        <f>C25+C26+C27</f>
        <v>2609125</v>
      </c>
      <c r="D24" s="2">
        <f t="shared" ref="D24:E24" si="7">D25+D26+D27</f>
        <v>0</v>
      </c>
      <c r="E24" s="19">
        <f t="shared" si="7"/>
        <v>2609125</v>
      </c>
    </row>
    <row r="25" spans="1:5" s="69" customFormat="1" ht="15" customHeight="1" x14ac:dyDescent="0.3">
      <c r="A25" s="75" t="s">
        <v>39</v>
      </c>
      <c r="B25" s="71" t="s">
        <v>55</v>
      </c>
      <c r="C25" s="7">
        <v>0</v>
      </c>
      <c r="D25" s="21">
        <v>0</v>
      </c>
      <c r="E25" s="6">
        <f>C25+D25</f>
        <v>0</v>
      </c>
    </row>
    <row r="26" spans="1:5" s="69" customFormat="1" ht="15" customHeight="1" x14ac:dyDescent="0.3">
      <c r="A26" s="75" t="s">
        <v>40</v>
      </c>
      <c r="B26" s="71" t="s">
        <v>19</v>
      </c>
      <c r="C26" s="43">
        <v>2570551</v>
      </c>
      <c r="D26" s="44">
        <v>0</v>
      </c>
      <c r="E26" s="6">
        <f t="shared" ref="E26:E27" si="8">C26+D26</f>
        <v>2570551</v>
      </c>
    </row>
    <row r="27" spans="1:5" s="69" customFormat="1" ht="15" customHeight="1" x14ac:dyDescent="0.3">
      <c r="A27" s="75" t="s">
        <v>41</v>
      </c>
      <c r="B27" s="71" t="s">
        <v>20</v>
      </c>
      <c r="C27" s="43">
        <v>38574</v>
      </c>
      <c r="D27" s="44">
        <v>0</v>
      </c>
      <c r="E27" s="6">
        <f t="shared" si="8"/>
        <v>38574</v>
      </c>
    </row>
    <row r="28" spans="1:5" s="69" customFormat="1" ht="15.75" customHeight="1" thickBot="1" x14ac:dyDescent="0.35">
      <c r="A28" s="75" t="s">
        <v>42</v>
      </c>
      <c r="B28" s="74" t="s">
        <v>21</v>
      </c>
      <c r="C28" s="7">
        <v>1711141</v>
      </c>
      <c r="D28" s="21">
        <v>0</v>
      </c>
      <c r="E28" s="6">
        <f>C28+D28</f>
        <v>1711141</v>
      </c>
    </row>
    <row r="29" spans="1:5" s="69" customFormat="1" ht="20.25" customHeight="1" thickBot="1" x14ac:dyDescent="0.3">
      <c r="A29" s="22" t="s">
        <v>43</v>
      </c>
      <c r="B29" s="39" t="s">
        <v>4</v>
      </c>
      <c r="C29" s="38">
        <f>C16+C24+C28</f>
        <v>4586083</v>
      </c>
      <c r="D29" s="38">
        <f t="shared" ref="D29" si="9">D16+D24+D28</f>
        <v>0</v>
      </c>
      <c r="E29" s="16">
        <f>E16+E24+E28</f>
        <v>4586083</v>
      </c>
    </row>
    <row r="30" spans="1:5" s="69" customFormat="1" ht="13" x14ac:dyDescent="0.3">
      <c r="C30" s="89">
        <f>C15-C29</f>
        <v>0</v>
      </c>
      <c r="D30" s="89">
        <f t="shared" ref="D30" si="10">D15-D29</f>
        <v>0</v>
      </c>
      <c r="E30" s="89">
        <f>E15-E29</f>
        <v>0</v>
      </c>
    </row>
    <row r="31" spans="1:5" s="69" customFormat="1" x14ac:dyDescent="0.25"/>
    <row r="32" spans="1:5" s="69" customFormat="1" x14ac:dyDescent="0.25">
      <c r="A32" s="90" t="s">
        <v>74</v>
      </c>
      <c r="B32" s="59"/>
    </row>
    <row r="33" spans="2:5" s="69" customFormat="1" x14ac:dyDescent="0.25"/>
    <row r="34" spans="2:5" s="69" customFormat="1" x14ac:dyDescent="0.25"/>
    <row r="35" spans="2:5" s="69" customFormat="1" x14ac:dyDescent="0.25"/>
    <row r="36" spans="2:5" s="69" customFormat="1" x14ac:dyDescent="0.25"/>
    <row r="37" spans="2:5" s="69" customFormat="1" x14ac:dyDescent="0.25">
      <c r="B37" s="98" t="s">
        <v>49</v>
      </c>
      <c r="C37" s="98"/>
      <c r="D37" s="98"/>
      <c r="E37" s="98"/>
    </row>
    <row r="38" spans="2:5" s="69" customFormat="1" x14ac:dyDescent="0.25"/>
    <row r="39" spans="2:5" s="62" customFormat="1" ht="14" x14ac:dyDescent="0.3"/>
    <row r="40" spans="2:5" s="62" customFormat="1" ht="14" x14ac:dyDescent="0.3"/>
    <row r="41" spans="2:5" s="62" customFormat="1" ht="14" x14ac:dyDescent="0.3"/>
    <row r="42" spans="2:5" s="62" customFormat="1" ht="14" x14ac:dyDescent="0.3"/>
    <row r="43" spans="2:5" s="62" customFormat="1" ht="14" x14ac:dyDescent="0.3"/>
  </sheetData>
  <mergeCells count="4">
    <mergeCell ref="A3:E3"/>
    <mergeCell ref="B37:E37"/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scale="82" orientation="landscape" verticalDpi="0" r:id="rId1"/>
  <ignoredErrors>
    <ignoredError sqref="E9:E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9"/>
    <pageSetUpPr fitToPage="1"/>
  </sheetPr>
  <dimension ref="A1:C35"/>
  <sheetViews>
    <sheetView view="pageBreakPreview" zoomScale="60" zoomScaleNormal="100" workbookViewId="0">
      <selection activeCell="B35" sqref="B35:C35"/>
    </sheetView>
  </sheetViews>
  <sheetFormatPr defaultRowHeight="12.5" x14ac:dyDescent="0.25"/>
  <cols>
    <col min="1" max="1" width="7.1796875" customWidth="1"/>
    <col min="2" max="2" width="47.453125" customWidth="1"/>
    <col min="3" max="3" width="21.453125" customWidth="1"/>
    <col min="4" max="4" width="5.453125" customWidth="1"/>
  </cols>
  <sheetData>
    <row r="1" spans="1:3" ht="14" x14ac:dyDescent="0.3">
      <c r="A1" s="97" t="s">
        <v>59</v>
      </c>
      <c r="B1" s="97"/>
      <c r="C1" s="97"/>
    </row>
    <row r="2" spans="1:3" ht="14" x14ac:dyDescent="0.3">
      <c r="A2" s="97" t="s">
        <v>57</v>
      </c>
      <c r="B2" s="97"/>
      <c r="C2" s="97"/>
    </row>
    <row r="3" spans="1:3" ht="14.5" thickBot="1" x14ac:dyDescent="0.35">
      <c r="A3" s="100" t="s">
        <v>67</v>
      </c>
      <c r="B3" s="101"/>
      <c r="C3" s="101"/>
    </row>
    <row r="4" spans="1:3" s="69" customFormat="1" ht="56.25" customHeight="1" thickBot="1" x14ac:dyDescent="0.3">
      <c r="A4" s="67" t="s">
        <v>22</v>
      </c>
      <c r="B4" s="68" t="s">
        <v>6</v>
      </c>
      <c r="C4" s="61" t="s">
        <v>60</v>
      </c>
    </row>
    <row r="5" spans="1:3" s="69" customFormat="1" ht="15" customHeight="1" x14ac:dyDescent="0.3">
      <c r="A5" s="75" t="s">
        <v>0</v>
      </c>
      <c r="B5" s="70" t="s">
        <v>7</v>
      </c>
      <c r="C5" s="19">
        <f>C6+C7+C8</f>
        <v>2117656</v>
      </c>
    </row>
    <row r="6" spans="1:3" s="69" customFormat="1" ht="15" customHeight="1" x14ac:dyDescent="0.3">
      <c r="A6" s="76" t="s">
        <v>1</v>
      </c>
      <c r="B6" s="71" t="s">
        <v>8</v>
      </c>
      <c r="C6" s="6">
        <v>857</v>
      </c>
    </row>
    <row r="7" spans="1:3" s="69" customFormat="1" ht="15" customHeight="1" x14ac:dyDescent="0.3">
      <c r="A7" s="76" t="s">
        <v>2</v>
      </c>
      <c r="B7" s="71" t="s">
        <v>9</v>
      </c>
      <c r="C7" s="6">
        <v>2116799</v>
      </c>
    </row>
    <row r="8" spans="1:3" s="69" customFormat="1" ht="15" customHeight="1" x14ac:dyDescent="0.3">
      <c r="A8" s="75" t="s">
        <v>5</v>
      </c>
      <c r="B8" s="72" t="s">
        <v>10</v>
      </c>
      <c r="C8" s="6">
        <v>0</v>
      </c>
    </row>
    <row r="9" spans="1:3" s="69" customFormat="1" ht="15" customHeight="1" x14ac:dyDescent="0.3">
      <c r="A9" s="76" t="s">
        <v>44</v>
      </c>
      <c r="B9" s="73" t="s">
        <v>11</v>
      </c>
      <c r="C9" s="19">
        <f>C10+C11+C12+C13</f>
        <v>136488</v>
      </c>
    </row>
    <row r="10" spans="1:3" s="69" customFormat="1" ht="15" customHeight="1" x14ac:dyDescent="0.3">
      <c r="A10" s="76" t="s">
        <v>45</v>
      </c>
      <c r="B10" s="72" t="s">
        <v>12</v>
      </c>
      <c r="C10" s="6">
        <v>0</v>
      </c>
    </row>
    <row r="11" spans="1:3" s="69" customFormat="1" ht="15" customHeight="1" x14ac:dyDescent="0.3">
      <c r="A11" s="75" t="s">
        <v>46</v>
      </c>
      <c r="B11" s="71" t="s">
        <v>13</v>
      </c>
      <c r="C11" s="6">
        <v>50493</v>
      </c>
    </row>
    <row r="12" spans="1:3" s="69" customFormat="1" ht="15" customHeight="1" x14ac:dyDescent="0.3">
      <c r="A12" s="76" t="s">
        <v>26</v>
      </c>
      <c r="B12" s="71" t="s">
        <v>14</v>
      </c>
      <c r="C12" s="6">
        <v>0</v>
      </c>
    </row>
    <row r="13" spans="1:3" s="69" customFormat="1" ht="15" customHeight="1" x14ac:dyDescent="0.3">
      <c r="A13" s="76" t="s">
        <v>27</v>
      </c>
      <c r="B13" s="71" t="s">
        <v>15</v>
      </c>
      <c r="C13" s="6">
        <v>85995</v>
      </c>
    </row>
    <row r="14" spans="1:3" s="69" customFormat="1" ht="15" customHeight="1" thickBot="1" x14ac:dyDescent="0.35">
      <c r="A14" s="77" t="s">
        <v>28</v>
      </c>
      <c r="B14" s="74" t="s">
        <v>16</v>
      </c>
      <c r="C14" s="8">
        <v>10367</v>
      </c>
    </row>
    <row r="15" spans="1:3" s="69" customFormat="1" ht="15" customHeight="1" thickBot="1" x14ac:dyDescent="0.3">
      <c r="A15" s="22" t="s">
        <v>29</v>
      </c>
      <c r="B15" s="39" t="s">
        <v>3</v>
      </c>
      <c r="C15" s="16">
        <f>C5+C9+C14</f>
        <v>2264511</v>
      </c>
    </row>
    <row r="16" spans="1:3" s="69" customFormat="1" ht="15" customHeight="1" x14ac:dyDescent="0.3">
      <c r="A16" s="75" t="s">
        <v>30</v>
      </c>
      <c r="B16" s="70" t="s">
        <v>17</v>
      </c>
      <c r="C16" s="19">
        <f>C17+C18+C19+C20+C21+C22</f>
        <v>1416005</v>
      </c>
    </row>
    <row r="17" spans="1:3" s="69" customFormat="1" ht="15" customHeight="1" x14ac:dyDescent="0.3">
      <c r="A17" s="75" t="s">
        <v>31</v>
      </c>
      <c r="B17" s="71" t="s">
        <v>23</v>
      </c>
      <c r="C17" s="6">
        <v>402100</v>
      </c>
    </row>
    <row r="18" spans="1:3" s="69" customFormat="1" ht="15" customHeight="1" x14ac:dyDescent="0.3">
      <c r="A18" s="75" t="s">
        <v>32</v>
      </c>
      <c r="B18" s="71" t="s">
        <v>52</v>
      </c>
      <c r="C18" s="6">
        <v>0</v>
      </c>
    </row>
    <row r="19" spans="1:3" s="69" customFormat="1" ht="15" customHeight="1" x14ac:dyDescent="0.3">
      <c r="A19" s="75" t="s">
        <v>33</v>
      </c>
      <c r="B19" s="71" t="s">
        <v>53</v>
      </c>
      <c r="C19" s="6">
        <v>1009900</v>
      </c>
    </row>
    <row r="20" spans="1:3" s="69" customFormat="1" ht="15" customHeight="1" x14ac:dyDescent="0.3">
      <c r="A20" s="75" t="s">
        <v>34</v>
      </c>
      <c r="B20" s="71" t="s">
        <v>24</v>
      </c>
      <c r="C20" s="6">
        <f>1597+2408</f>
        <v>4005</v>
      </c>
    </row>
    <row r="21" spans="1:3" s="69" customFormat="1" ht="15" customHeight="1" x14ac:dyDescent="0.3">
      <c r="A21" s="75" t="s">
        <v>35</v>
      </c>
      <c r="B21" s="71" t="s">
        <v>25</v>
      </c>
      <c r="C21" s="10">
        <v>0</v>
      </c>
    </row>
    <row r="22" spans="1:3" s="69" customFormat="1" ht="15" customHeight="1" x14ac:dyDescent="0.3">
      <c r="A22" s="75" t="s">
        <v>36</v>
      </c>
      <c r="B22" s="71" t="s">
        <v>54</v>
      </c>
      <c r="C22" s="10">
        <v>0</v>
      </c>
    </row>
    <row r="23" spans="1:3" s="69" customFormat="1" ht="15" customHeight="1" x14ac:dyDescent="0.3">
      <c r="A23" s="75" t="s">
        <v>37</v>
      </c>
      <c r="B23" s="74" t="s">
        <v>56</v>
      </c>
      <c r="C23" s="10">
        <v>0</v>
      </c>
    </row>
    <row r="24" spans="1:3" s="69" customFormat="1" ht="15" customHeight="1" x14ac:dyDescent="0.3">
      <c r="A24" s="75" t="s">
        <v>38</v>
      </c>
      <c r="B24" s="74" t="s">
        <v>18</v>
      </c>
      <c r="C24" s="19">
        <f>C25+C26+C27</f>
        <v>49218</v>
      </c>
    </row>
    <row r="25" spans="1:3" s="69" customFormat="1" ht="15" customHeight="1" x14ac:dyDescent="0.3">
      <c r="A25" s="75" t="s">
        <v>39</v>
      </c>
      <c r="B25" s="71" t="s">
        <v>55</v>
      </c>
      <c r="C25" s="8">
        <v>0</v>
      </c>
    </row>
    <row r="26" spans="1:3" s="69" customFormat="1" ht="15" customHeight="1" x14ac:dyDescent="0.3">
      <c r="A26" s="75" t="s">
        <v>40</v>
      </c>
      <c r="B26" s="71" t="s">
        <v>19</v>
      </c>
      <c r="C26" s="8">
        <v>0</v>
      </c>
    </row>
    <row r="27" spans="1:3" s="69" customFormat="1" ht="15" customHeight="1" x14ac:dyDescent="0.3">
      <c r="A27" s="75" t="s">
        <v>41</v>
      </c>
      <c r="B27" s="71" t="s">
        <v>20</v>
      </c>
      <c r="C27" s="8">
        <v>49218</v>
      </c>
    </row>
    <row r="28" spans="1:3" s="69" customFormat="1" ht="15" customHeight="1" thickBot="1" x14ac:dyDescent="0.35">
      <c r="A28" s="75" t="s">
        <v>42</v>
      </c>
      <c r="B28" s="74" t="s">
        <v>21</v>
      </c>
      <c r="C28" s="8">
        <v>799288</v>
      </c>
    </row>
    <row r="29" spans="1:3" s="69" customFormat="1" ht="15" customHeight="1" thickBot="1" x14ac:dyDescent="0.3">
      <c r="A29" s="22" t="s">
        <v>43</v>
      </c>
      <c r="B29" s="39" t="s">
        <v>4</v>
      </c>
      <c r="C29" s="16">
        <f>C16+C24+C28</f>
        <v>2264511</v>
      </c>
    </row>
    <row r="30" spans="1:3" s="69" customFormat="1" ht="13" x14ac:dyDescent="0.3">
      <c r="C30" s="89">
        <f>C15-C29</f>
        <v>0</v>
      </c>
    </row>
    <row r="31" spans="1:3" s="69" customFormat="1" x14ac:dyDescent="0.25"/>
    <row r="32" spans="1:3" s="69" customFormat="1" x14ac:dyDescent="0.25">
      <c r="A32" s="90" t="s">
        <v>74</v>
      </c>
    </row>
    <row r="33" spans="2:3" s="69" customFormat="1" x14ac:dyDescent="0.25"/>
    <row r="34" spans="2:3" s="69" customFormat="1" x14ac:dyDescent="0.25"/>
    <row r="35" spans="2:3" s="69" customFormat="1" x14ac:dyDescent="0.25">
      <c r="B35" s="99" t="s">
        <v>47</v>
      </c>
      <c r="C35" s="98"/>
    </row>
  </sheetData>
  <mergeCells count="4">
    <mergeCell ref="B35:C35"/>
    <mergeCell ref="A3:C3"/>
    <mergeCell ref="A1:C1"/>
    <mergeCell ref="A2:C2"/>
  </mergeCells>
  <phoneticPr fontId="9" type="noConversion"/>
  <pageMargins left="0.78740157480314965" right="0.78740157480314965" top="1.7716535433070868" bottom="0.98425196850393704" header="0.51181102362204722" footer="0.51181102362204722"/>
  <pageSetup paperSize="9" fitToHeight="0" orientation="portrait" r:id="rId1"/>
  <headerFooter alignWithMargins="0">
    <oddHeader xml:space="preserve">&amp;C&amp;"Arial,Félkövér"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9"/>
    <pageSetUpPr fitToPage="1"/>
  </sheetPr>
  <dimension ref="A1:H34"/>
  <sheetViews>
    <sheetView tabSelected="1" view="pageBreakPreview" topLeftCell="F1" zoomScaleNormal="100" zoomScaleSheetLayoutView="100" workbookViewId="0">
      <selection activeCell="K17" sqref="K17"/>
    </sheetView>
  </sheetViews>
  <sheetFormatPr defaultRowHeight="12.5" x14ac:dyDescent="0.25"/>
  <cols>
    <col min="1" max="1" width="3.81640625" customWidth="1"/>
    <col min="2" max="2" width="30.54296875" customWidth="1"/>
    <col min="3" max="5" width="17.453125" customWidth="1"/>
    <col min="6" max="7" width="13.7265625" customWidth="1"/>
    <col min="8" max="8" width="17.453125" customWidth="1"/>
  </cols>
  <sheetData>
    <row r="1" spans="1:8" ht="14" x14ac:dyDescent="0.3">
      <c r="A1" s="97" t="s">
        <v>59</v>
      </c>
      <c r="B1" s="97"/>
      <c r="C1" s="97"/>
      <c r="D1" s="97"/>
      <c r="E1" s="97"/>
      <c r="F1" s="97"/>
      <c r="G1" s="97"/>
      <c r="H1" s="97"/>
    </row>
    <row r="2" spans="1:8" ht="14" x14ac:dyDescent="0.3">
      <c r="A2" s="97" t="s">
        <v>61</v>
      </c>
      <c r="B2" s="97"/>
      <c r="C2" s="97"/>
      <c r="D2" s="97"/>
      <c r="E2" s="97"/>
      <c r="F2" s="97"/>
      <c r="G2" s="97"/>
      <c r="H2" s="97"/>
    </row>
    <row r="3" spans="1:8" ht="14.5" thickBot="1" x14ac:dyDescent="0.35">
      <c r="A3" s="85" t="s">
        <v>64</v>
      </c>
      <c r="B3" s="60"/>
      <c r="C3" s="60"/>
      <c r="D3" s="102" t="s">
        <v>66</v>
      </c>
      <c r="E3" s="102"/>
      <c r="F3" s="60"/>
      <c r="G3" s="60"/>
      <c r="H3" s="86" t="s">
        <v>65</v>
      </c>
    </row>
    <row r="4" spans="1:8" ht="83.25" customHeight="1" thickBot="1" x14ac:dyDescent="0.3">
      <c r="A4" s="36" t="s">
        <v>51</v>
      </c>
      <c r="B4" s="12" t="s">
        <v>6</v>
      </c>
      <c r="C4" s="91" t="s">
        <v>76</v>
      </c>
      <c r="D4" s="92" t="s">
        <v>77</v>
      </c>
      <c r="E4" s="93" t="s">
        <v>78</v>
      </c>
      <c r="F4" s="40" t="s">
        <v>63</v>
      </c>
      <c r="G4" s="40" t="s">
        <v>62</v>
      </c>
      <c r="H4" s="41" t="s">
        <v>50</v>
      </c>
    </row>
    <row r="5" spans="1:8" ht="15" customHeight="1" thickBot="1" x14ac:dyDescent="0.35">
      <c r="A5" s="32" t="s">
        <v>0</v>
      </c>
      <c r="B5" s="33" t="s">
        <v>7</v>
      </c>
      <c r="C5" s="52">
        <f>C6+C7+C8</f>
        <v>635</v>
      </c>
      <c r="D5" s="52">
        <f>D6+D7+D8</f>
        <v>4364957</v>
      </c>
      <c r="E5" s="52">
        <f>E6+E7+E8</f>
        <v>2117656</v>
      </c>
      <c r="F5" s="52">
        <f>F6+F7+F8</f>
        <v>0</v>
      </c>
      <c r="G5" s="52">
        <f>G6+G7+G8</f>
        <v>0</v>
      </c>
      <c r="H5" s="48">
        <f>C5+E5+F5+G5+D5</f>
        <v>6483248</v>
      </c>
    </row>
    <row r="6" spans="1:8" ht="15" customHeight="1" x14ac:dyDescent="0.25">
      <c r="A6" s="18" t="s">
        <v>1</v>
      </c>
      <c r="B6" s="78" t="s">
        <v>8</v>
      </c>
      <c r="C6" s="87">
        <f>'1. beolv.VMT'!E6</f>
        <v>0</v>
      </c>
      <c r="D6" s="87">
        <f>'2. beolv. VMT'!E6</f>
        <v>28498</v>
      </c>
      <c r="E6" s="87">
        <f>Átvevő!C6</f>
        <v>857</v>
      </c>
      <c r="F6" s="30"/>
      <c r="G6" s="30"/>
      <c r="H6" s="31">
        <f>C6+E6+F6+G6+D6</f>
        <v>29355</v>
      </c>
    </row>
    <row r="7" spans="1:8" ht="15" customHeight="1" x14ac:dyDescent="0.25">
      <c r="A7" s="13" t="s">
        <v>2</v>
      </c>
      <c r="B7" s="78" t="s">
        <v>9</v>
      </c>
      <c r="C7" s="88">
        <f>'1. beolv.VMT'!E7</f>
        <v>635</v>
      </c>
      <c r="D7" s="87">
        <f>'2. beolv. VMT'!E7</f>
        <v>4335957</v>
      </c>
      <c r="E7" s="87">
        <f>Átvevő!C7</f>
        <v>2116799</v>
      </c>
      <c r="F7" s="4"/>
      <c r="G7" s="4"/>
      <c r="H7" s="56">
        <f t="shared" ref="H7:H13" si="0">C7+E7+F7+G7+D7</f>
        <v>6453391</v>
      </c>
    </row>
    <row r="8" spans="1:8" ht="15" customHeight="1" thickBot="1" x14ac:dyDescent="0.3">
      <c r="A8" s="17" t="s">
        <v>5</v>
      </c>
      <c r="B8" s="79" t="s">
        <v>10</v>
      </c>
      <c r="C8" s="88">
        <f>'1. beolv.VMT'!E8</f>
        <v>0</v>
      </c>
      <c r="D8" s="87">
        <f>'2. beolv. VMT'!E8</f>
        <v>502</v>
      </c>
      <c r="E8" s="87">
        <f>Átvevő!C8</f>
        <v>0</v>
      </c>
      <c r="F8" s="50"/>
      <c r="G8" s="50"/>
      <c r="H8" s="57">
        <f t="shared" si="0"/>
        <v>502</v>
      </c>
    </row>
    <row r="9" spans="1:8" ht="15" customHeight="1" thickBot="1" x14ac:dyDescent="0.35">
      <c r="A9" s="32" t="s">
        <v>44</v>
      </c>
      <c r="B9" s="35" t="s">
        <v>11</v>
      </c>
      <c r="C9" s="54">
        <f>C10+C11+C12+C13</f>
        <v>9422</v>
      </c>
      <c r="D9" s="54">
        <f>D10+D11+D12+D13</f>
        <v>200778</v>
      </c>
      <c r="E9" s="54">
        <f>E10+E11+E12+E13</f>
        <v>136488</v>
      </c>
      <c r="F9" s="54">
        <f>F10+F11+F12+F13</f>
        <v>0</v>
      </c>
      <c r="G9" s="54">
        <f>G10+G11+G12+G13</f>
        <v>0</v>
      </c>
      <c r="H9" s="48">
        <f>C9+E9+F9+G9+D9</f>
        <v>346688</v>
      </c>
    </row>
    <row r="10" spans="1:8" ht="15" customHeight="1" x14ac:dyDescent="0.25">
      <c r="A10" s="18" t="s">
        <v>45</v>
      </c>
      <c r="B10" s="80" t="s">
        <v>12</v>
      </c>
      <c r="C10" s="87">
        <f>'1. beolv.VMT'!E10</f>
        <v>0</v>
      </c>
      <c r="D10" s="87">
        <f>'2. beolv. VMT'!E10</f>
        <v>214</v>
      </c>
      <c r="E10" s="87">
        <f>Átvevő!C10</f>
        <v>0</v>
      </c>
      <c r="F10" s="30"/>
      <c r="G10" s="30"/>
      <c r="H10" s="55">
        <f t="shared" si="0"/>
        <v>214</v>
      </c>
    </row>
    <row r="11" spans="1:8" ht="15" customHeight="1" x14ac:dyDescent="0.25">
      <c r="A11" s="13" t="s">
        <v>46</v>
      </c>
      <c r="B11" s="81" t="s">
        <v>13</v>
      </c>
      <c r="C11" s="87">
        <f>'1. beolv.VMT'!E11</f>
        <v>2622</v>
      </c>
      <c r="D11" s="87">
        <f>'2. beolv. VMT'!E11</f>
        <v>39484</v>
      </c>
      <c r="E11" s="87">
        <f>Átvevő!C11</f>
        <v>50493</v>
      </c>
      <c r="F11" s="4"/>
      <c r="G11" s="4"/>
      <c r="H11" s="56">
        <f t="shared" si="0"/>
        <v>92599</v>
      </c>
    </row>
    <row r="12" spans="1:8" ht="15" customHeight="1" x14ac:dyDescent="0.25">
      <c r="A12" s="3" t="s">
        <v>26</v>
      </c>
      <c r="B12" s="81" t="s">
        <v>14</v>
      </c>
      <c r="C12" s="87">
        <f>'1. beolv.VMT'!E12</f>
        <v>0</v>
      </c>
      <c r="D12" s="87">
        <f>'2. beolv. VMT'!E12</f>
        <v>0</v>
      </c>
      <c r="E12" s="87">
        <f>Átvevő!C12</f>
        <v>0</v>
      </c>
      <c r="F12" s="4"/>
      <c r="G12" s="4"/>
      <c r="H12" s="56">
        <f t="shared" si="0"/>
        <v>0</v>
      </c>
    </row>
    <row r="13" spans="1:8" ht="15" customHeight="1" thickBot="1" x14ac:dyDescent="0.3">
      <c r="A13" s="14" t="s">
        <v>27</v>
      </c>
      <c r="B13" s="81" t="s">
        <v>15</v>
      </c>
      <c r="C13" s="87">
        <f>'1. beolv.VMT'!E13</f>
        <v>6800</v>
      </c>
      <c r="D13" s="87">
        <f>'2. beolv. VMT'!E13</f>
        <v>161080</v>
      </c>
      <c r="E13" s="87">
        <f>Átvevő!C13</f>
        <v>85995</v>
      </c>
      <c r="F13" s="50"/>
      <c r="G13" s="50"/>
      <c r="H13" s="57">
        <f t="shared" si="0"/>
        <v>253875</v>
      </c>
    </row>
    <row r="14" spans="1:8" ht="15" customHeight="1" thickBot="1" x14ac:dyDescent="0.35">
      <c r="A14" s="34" t="s">
        <v>28</v>
      </c>
      <c r="B14" s="33" t="s">
        <v>16</v>
      </c>
      <c r="C14" s="52">
        <f>'1. beolv.VMT'!E14</f>
        <v>94</v>
      </c>
      <c r="D14" s="52">
        <f>'2. beolv. VMT'!E14</f>
        <v>20348</v>
      </c>
      <c r="E14" s="52">
        <f>Átvevő!C14</f>
        <v>10367</v>
      </c>
      <c r="F14" s="42"/>
      <c r="G14" s="42"/>
      <c r="H14" s="58">
        <f t="shared" ref="H14:H29" si="1">C14+E14+F14+G14+D14</f>
        <v>30809</v>
      </c>
    </row>
    <row r="15" spans="1:8" ht="15" customHeight="1" thickBot="1" x14ac:dyDescent="0.35">
      <c r="A15" s="23" t="s">
        <v>29</v>
      </c>
      <c r="B15" s="15" t="s">
        <v>3</v>
      </c>
      <c r="C15" s="38">
        <f>C5+C9+C14</f>
        <v>10151</v>
      </c>
      <c r="D15" s="38">
        <f>D5+D9+D14</f>
        <v>4586083</v>
      </c>
      <c r="E15" s="38">
        <f>E5+E9+E14</f>
        <v>2264511</v>
      </c>
      <c r="F15" s="38">
        <f>F5+F9+F14</f>
        <v>0</v>
      </c>
      <c r="G15" s="38">
        <f>G5+G9+G14</f>
        <v>0</v>
      </c>
      <c r="H15" s="51">
        <f t="shared" si="1"/>
        <v>6860745</v>
      </c>
    </row>
    <row r="16" spans="1:8" ht="15" customHeight="1" thickBot="1" x14ac:dyDescent="0.35">
      <c r="A16" s="34" t="s">
        <v>30</v>
      </c>
      <c r="B16" s="33" t="s">
        <v>17</v>
      </c>
      <c r="C16" s="52">
        <f>C17+C20+C21+C18+C19+C22</f>
        <v>5407</v>
      </c>
      <c r="D16" s="52">
        <f>D17+D20+D21+D18+D19+D22</f>
        <v>265817</v>
      </c>
      <c r="E16" s="52">
        <f>E17+E20+E21+E18+E19+E22</f>
        <v>1416005</v>
      </c>
      <c r="F16" s="52">
        <f>F17+F20+F21+F18+F19+F22</f>
        <v>0</v>
      </c>
      <c r="G16" s="52">
        <f>G17+G20+G21+G18+G19+G22</f>
        <v>0</v>
      </c>
      <c r="H16" s="48">
        <f t="shared" si="1"/>
        <v>1687229</v>
      </c>
    </row>
    <row r="17" spans="1:8" ht="15" customHeight="1" x14ac:dyDescent="0.25">
      <c r="A17" s="1" t="s">
        <v>31</v>
      </c>
      <c r="B17" s="82" t="s">
        <v>23</v>
      </c>
      <c r="C17" s="87">
        <f>'1. beolv.VMT'!E17</f>
        <v>3510</v>
      </c>
      <c r="D17" s="87">
        <f>'2. beolv. VMT'!E17</f>
        <v>3010</v>
      </c>
      <c r="E17" s="87">
        <f>Átvevő!C17</f>
        <v>402100</v>
      </c>
      <c r="F17" s="53"/>
      <c r="G17" s="45"/>
      <c r="H17" s="31">
        <f t="shared" si="1"/>
        <v>408620</v>
      </c>
    </row>
    <row r="18" spans="1:8" ht="15" customHeight="1" x14ac:dyDescent="0.25">
      <c r="A18" s="1">
        <v>14</v>
      </c>
      <c r="B18" s="82" t="s">
        <v>52</v>
      </c>
      <c r="C18" s="87">
        <f>'1. beolv.VMT'!E18</f>
        <v>0</v>
      </c>
      <c r="D18" s="87">
        <f>'2. beolv. VMT'!E18</f>
        <v>0</v>
      </c>
      <c r="E18" s="87">
        <f>Átvevő!C18</f>
        <v>0</v>
      </c>
      <c r="F18" s="53"/>
      <c r="G18" s="45"/>
      <c r="H18" s="31">
        <f t="shared" si="1"/>
        <v>0</v>
      </c>
    </row>
    <row r="19" spans="1:8" ht="15" customHeight="1" x14ac:dyDescent="0.25">
      <c r="A19" s="1">
        <v>15</v>
      </c>
      <c r="B19" s="82" t="s">
        <v>53</v>
      </c>
      <c r="C19" s="87">
        <f>'1. beolv.VMT'!E19</f>
        <v>11990</v>
      </c>
      <c r="D19" s="87">
        <f>'2. beolv. VMT'!E19</f>
        <v>128345</v>
      </c>
      <c r="E19" s="87">
        <f>Átvevő!C19</f>
        <v>1009900</v>
      </c>
      <c r="F19" s="53"/>
      <c r="G19" s="45"/>
      <c r="H19" s="31">
        <f t="shared" si="1"/>
        <v>1150235</v>
      </c>
    </row>
    <row r="20" spans="1:8" ht="15" customHeight="1" x14ac:dyDescent="0.25">
      <c r="A20" s="1">
        <v>16</v>
      </c>
      <c r="B20" s="82" t="s">
        <v>24</v>
      </c>
      <c r="C20" s="87">
        <f>'1. beolv.VMT'!E20</f>
        <v>-10093</v>
      </c>
      <c r="D20" s="87">
        <f>'2. beolv. VMT'!E20</f>
        <v>120770</v>
      </c>
      <c r="E20" s="87">
        <f>Átvevő!C20</f>
        <v>4005</v>
      </c>
      <c r="F20" s="53"/>
      <c r="G20" s="45"/>
      <c r="H20" s="31">
        <f t="shared" si="1"/>
        <v>114682</v>
      </c>
    </row>
    <row r="21" spans="1:8" ht="15" customHeight="1" x14ac:dyDescent="0.25">
      <c r="A21" s="1">
        <v>17</v>
      </c>
      <c r="B21" s="82" t="s">
        <v>25</v>
      </c>
      <c r="C21" s="87">
        <f>'1. beolv.VMT'!E21</f>
        <v>0</v>
      </c>
      <c r="D21" s="87">
        <f>'2. beolv. VMT'!E21</f>
        <v>13692</v>
      </c>
      <c r="E21" s="87">
        <f>Átvevő!C21</f>
        <v>0</v>
      </c>
      <c r="F21" s="53"/>
      <c r="G21" s="45"/>
      <c r="H21" s="31">
        <f t="shared" si="1"/>
        <v>13692</v>
      </c>
    </row>
    <row r="22" spans="1:8" ht="15" customHeight="1" thickBot="1" x14ac:dyDescent="0.3">
      <c r="A22" s="1">
        <v>18</v>
      </c>
      <c r="B22" s="82" t="s">
        <v>54</v>
      </c>
      <c r="C22" s="87">
        <f>'1. beolv.VMT'!E22</f>
        <v>0</v>
      </c>
      <c r="D22" s="87">
        <f>'2. beolv. VMT'!E22</f>
        <v>0</v>
      </c>
      <c r="E22" s="87">
        <f>Átvevő!C22</f>
        <v>0</v>
      </c>
      <c r="F22" s="53"/>
      <c r="G22" s="45"/>
      <c r="H22" s="31">
        <f t="shared" si="1"/>
        <v>0</v>
      </c>
    </row>
    <row r="23" spans="1:8" ht="15" customHeight="1" thickBot="1" x14ac:dyDescent="0.35">
      <c r="A23" s="34" t="s">
        <v>37</v>
      </c>
      <c r="B23" s="33" t="s">
        <v>56</v>
      </c>
      <c r="C23" s="52">
        <f>'1. beolv.VMT'!E23</f>
        <v>0</v>
      </c>
      <c r="D23" s="52">
        <f>'2. beolv. VMT'!E23</f>
        <v>0</v>
      </c>
      <c r="E23" s="52">
        <f>Átvevő!C23</f>
        <v>0</v>
      </c>
      <c r="F23" s="47"/>
      <c r="G23" s="47"/>
      <c r="H23" s="48">
        <f t="shared" si="1"/>
        <v>0</v>
      </c>
    </row>
    <row r="24" spans="1:8" ht="15" customHeight="1" thickBot="1" x14ac:dyDescent="0.35">
      <c r="A24" s="34" t="s">
        <v>38</v>
      </c>
      <c r="B24" s="33" t="s">
        <v>18</v>
      </c>
      <c r="C24" s="52">
        <f>C26+C27+C25</f>
        <v>3991</v>
      </c>
      <c r="D24" s="52">
        <f>D26+D27+D25</f>
        <v>2609125</v>
      </c>
      <c r="E24" s="52">
        <f>E26+E27+E25</f>
        <v>49218</v>
      </c>
      <c r="F24" s="52">
        <f>F26+F27+F25</f>
        <v>0</v>
      </c>
      <c r="G24" s="52">
        <f>G26+G27+G25</f>
        <v>0</v>
      </c>
      <c r="H24" s="48">
        <f t="shared" si="1"/>
        <v>2662334</v>
      </c>
    </row>
    <row r="25" spans="1:8" ht="15" customHeight="1" x14ac:dyDescent="0.25">
      <c r="A25" s="1" t="s">
        <v>39</v>
      </c>
      <c r="B25" s="83" t="s">
        <v>55</v>
      </c>
      <c r="C25" s="87">
        <f>'1. beolv.VMT'!E25</f>
        <v>0</v>
      </c>
      <c r="D25" s="87">
        <f>'2. beolv. VMT'!E25</f>
        <v>0</v>
      </c>
      <c r="E25" s="87">
        <f>Átvevő!C25</f>
        <v>0</v>
      </c>
      <c r="F25" s="45"/>
      <c r="G25" s="45"/>
      <c r="H25" s="31">
        <f t="shared" si="1"/>
        <v>0</v>
      </c>
    </row>
    <row r="26" spans="1:8" ht="15" customHeight="1" x14ac:dyDescent="0.25">
      <c r="A26" s="1" t="s">
        <v>40</v>
      </c>
      <c r="B26" s="82" t="s">
        <v>19</v>
      </c>
      <c r="C26" s="87">
        <f>'1. beolv.VMT'!E26</f>
        <v>0</v>
      </c>
      <c r="D26" s="87">
        <f>'2. beolv. VMT'!E26</f>
        <v>2570551</v>
      </c>
      <c r="E26" s="87">
        <f>Átvevő!C26</f>
        <v>0</v>
      </c>
      <c r="F26" s="45"/>
      <c r="G26" s="45"/>
      <c r="H26" s="31">
        <f t="shared" si="1"/>
        <v>2570551</v>
      </c>
    </row>
    <row r="27" spans="1:8" ht="15" customHeight="1" thickBot="1" x14ac:dyDescent="0.3">
      <c r="A27" s="17" t="s">
        <v>41</v>
      </c>
      <c r="B27" s="84" t="s">
        <v>20</v>
      </c>
      <c r="C27" s="87">
        <f>'1. beolv.VMT'!E27</f>
        <v>3991</v>
      </c>
      <c r="D27" s="87">
        <f>'2. beolv. VMT'!E27</f>
        <v>38574</v>
      </c>
      <c r="E27" s="87">
        <f>Átvevő!C27</f>
        <v>49218</v>
      </c>
      <c r="F27" s="46"/>
      <c r="G27" s="46"/>
      <c r="H27" s="31">
        <f t="shared" si="1"/>
        <v>91783</v>
      </c>
    </row>
    <row r="28" spans="1:8" ht="15" customHeight="1" thickBot="1" x14ac:dyDescent="0.35">
      <c r="A28" s="32" t="s">
        <v>42</v>
      </c>
      <c r="B28" s="33" t="s">
        <v>21</v>
      </c>
      <c r="C28" s="54">
        <f>'1. beolv.VMT'!E28</f>
        <v>753</v>
      </c>
      <c r="D28" s="54">
        <f>'2. beolv. VMT'!E28</f>
        <v>1711141</v>
      </c>
      <c r="E28" s="54">
        <f>Átvevő!C28</f>
        <v>799288</v>
      </c>
      <c r="F28" s="49"/>
      <c r="G28" s="49"/>
      <c r="H28" s="48">
        <f t="shared" si="1"/>
        <v>2511182</v>
      </c>
    </row>
    <row r="29" spans="1:8" ht="15" customHeight="1" thickBot="1" x14ac:dyDescent="0.35">
      <c r="A29" s="23" t="s">
        <v>43</v>
      </c>
      <c r="B29" s="15" t="s">
        <v>4</v>
      </c>
      <c r="C29" s="29">
        <f>C16+C24+C28+C23</f>
        <v>10151</v>
      </c>
      <c r="D29" s="29">
        <f>D16+D24+D28+D23</f>
        <v>4586083</v>
      </c>
      <c r="E29" s="29">
        <f>E16+E24+E28+E23</f>
        <v>2264511</v>
      </c>
      <c r="F29" s="29">
        <f>F16+F24+F28+F23</f>
        <v>0</v>
      </c>
      <c r="G29" s="29">
        <f>G16+G24+G28+G23</f>
        <v>0</v>
      </c>
      <c r="H29" s="51">
        <f t="shared" si="1"/>
        <v>6860745</v>
      </c>
    </row>
    <row r="32" spans="1:8" x14ac:dyDescent="0.25">
      <c r="A32" s="90" t="s">
        <v>74</v>
      </c>
      <c r="B32" s="20"/>
    </row>
    <row r="34" spans="6:6" x14ac:dyDescent="0.25">
      <c r="F34" t="s">
        <v>79</v>
      </c>
    </row>
  </sheetData>
  <mergeCells count="3">
    <mergeCell ref="A2:H2"/>
    <mergeCell ref="A1:H1"/>
    <mergeCell ref="D3:E3"/>
  </mergeCells>
  <phoneticPr fontId="9" type="noConversion"/>
  <pageMargins left="0.78740157480314965" right="0.78740157480314965" top="1.7716535433070868" bottom="1.1811023622047245" header="0.51181102362204722" footer="0.51181102362204722"/>
  <pageSetup paperSize="9" fitToHeight="0" orientation="landscape" r:id="rId1"/>
  <headerFooter alignWithMargins="0">
    <oddHeader xml:space="preserve">&amp;C&amp;"Arial,Félkövér"&amp;11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1. beolv.VMT</vt:lpstr>
      <vt:lpstr>2. beolv. VMT</vt:lpstr>
      <vt:lpstr>Átvevő</vt:lpstr>
      <vt:lpstr>Belvadással létrejött társ.VMT</vt:lpstr>
    </vt:vector>
  </TitlesOfParts>
  <Company>Széll Könyvvizsgáló Kft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Széllné Roik Zsuzsanna</dc:creator>
  <cp:lastModifiedBy>Bérci Klára</cp:lastModifiedBy>
  <cp:lastPrinted>2025-05-21T09:53:09Z</cp:lastPrinted>
  <dcterms:created xsi:type="dcterms:W3CDTF">2017-06-29T12:09:00Z</dcterms:created>
  <dcterms:modified xsi:type="dcterms:W3CDTF">2025-05-21T09:53:13Z</dcterms:modified>
</cp:coreProperties>
</file>